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1 - WC" sheetId="2" r:id="rId2"/>
    <sheet name="SO 102 - Pokladna" sheetId="3" r:id="rId3"/>
    <sheet name="SO 103 - Oplocení" sheetId="4" r:id="rId4"/>
    <sheet name="SO 104 - Odvodnění jeviště" sheetId="5" r:id="rId5"/>
    <sheet name="VON - Vedlejší a ostatní ..." sheetId="6" r:id="rId6"/>
    <sheet name="Pokyny pro vyplnění" sheetId="7" r:id="rId7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'SO 101 - WC'!$C$112:$K$1266</definedName>
    <definedName name="_xlnm.Print_Area" localSheetId="1">'SO 101 - WC'!$C$4:$J$39,'SO 101 - WC'!$C$45:$J$94,'SO 101 - WC'!$C$100:$K$1266</definedName>
    <definedName name="_xlnm.Print_Titles" localSheetId="1">'SO 101 - WC'!$112:$112</definedName>
    <definedName name="_xlnm._FilterDatabase" localSheetId="2" hidden="1">'SO 102 - Pokladna'!$C$103:$K$712</definedName>
    <definedName name="_xlnm.Print_Area" localSheetId="2">'SO 102 - Pokladna'!$C$4:$J$39,'SO 102 - Pokladna'!$C$45:$J$85,'SO 102 - Pokladna'!$C$91:$K$712</definedName>
    <definedName name="_xlnm.Print_Titles" localSheetId="2">'SO 102 - Pokladna'!$103:$103</definedName>
    <definedName name="_xlnm._FilterDatabase" localSheetId="3" hidden="1">'SO 103 - Oplocení'!$C$85:$K$164</definedName>
    <definedName name="_xlnm.Print_Area" localSheetId="3">'SO 103 - Oplocení'!$C$4:$J$39,'SO 103 - Oplocení'!$C$45:$J$67,'SO 103 - Oplocení'!$C$73:$K$164</definedName>
    <definedName name="_xlnm.Print_Titles" localSheetId="3">'SO 103 - Oplocení'!$85:$85</definedName>
    <definedName name="_xlnm._FilterDatabase" localSheetId="4" hidden="1">'SO 104 - Odvodnění jeviště'!$C$92:$K$302</definedName>
    <definedName name="_xlnm.Print_Area" localSheetId="4">'SO 104 - Odvodnění jeviště'!$C$4:$J$39,'SO 104 - Odvodnění jeviště'!$C$45:$J$74,'SO 104 - Odvodnění jeviště'!$C$80:$K$302</definedName>
    <definedName name="_xlnm.Print_Titles" localSheetId="4">'SO 104 - Odvodnění jeviště'!$92:$92</definedName>
    <definedName name="_xlnm._FilterDatabase" localSheetId="5" hidden="1">'VON - Vedlejší a ostatní ...'!$C$82:$K$112</definedName>
    <definedName name="_xlnm.Print_Area" localSheetId="5">'VON - Vedlejší a ostatní ...'!$C$4:$J$39,'VON - Vedlejší a ostatní ...'!$C$45:$J$64,'VON - Vedlejší a ostatní ...'!$C$70:$K$112</definedName>
    <definedName name="_xlnm.Print_Titles" localSheetId="5">'VON - Vedlejší a ostatní ...'!$82:$82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J37"/>
  <c r="J36"/>
  <c i="1" r="AY59"/>
  <c i="6" r="J35"/>
  <c i="1" r="AX59"/>
  <c i="6" r="BI110"/>
  <c r="BH110"/>
  <c r="BG110"/>
  <c r="BF110"/>
  <c r="T110"/>
  <c r="T109"/>
  <c r="R110"/>
  <c r="R109"/>
  <c r="P110"/>
  <c r="P109"/>
  <c r="BI106"/>
  <c r="BH106"/>
  <c r="BG106"/>
  <c r="BF106"/>
  <c r="T106"/>
  <c r="T105"/>
  <c r="R106"/>
  <c r="R105"/>
  <c r="P106"/>
  <c r="P105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80"/>
  <c r="J17"/>
  <c r="J12"/>
  <c r="J77"/>
  <c r="E7"/>
  <c r="E48"/>
  <c i="5" r="J37"/>
  <c r="J36"/>
  <c i="1" r="AY58"/>
  <c i="5" r="J35"/>
  <c i="1" r="AX58"/>
  <c i="5" r="BI302"/>
  <c r="BH302"/>
  <c r="BG302"/>
  <c r="BF302"/>
  <c r="T302"/>
  <c r="R302"/>
  <c r="P302"/>
  <c r="BI301"/>
  <c r="BH301"/>
  <c r="BG301"/>
  <c r="BF301"/>
  <c r="T301"/>
  <c r="R301"/>
  <c r="P301"/>
  <c r="BI297"/>
  <c r="BH297"/>
  <c r="BG297"/>
  <c r="BF297"/>
  <c r="T297"/>
  <c r="R297"/>
  <c r="P297"/>
  <c r="BI294"/>
  <c r="BH294"/>
  <c r="BG294"/>
  <c r="BF294"/>
  <c r="T294"/>
  <c r="R294"/>
  <c r="P294"/>
  <c r="BI291"/>
  <c r="BH291"/>
  <c r="BG291"/>
  <c r="BF291"/>
  <c r="T291"/>
  <c r="R291"/>
  <c r="P291"/>
  <c r="BI288"/>
  <c r="BH288"/>
  <c r="BG288"/>
  <c r="BF288"/>
  <c r="T288"/>
  <c r="R288"/>
  <c r="P288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7"/>
  <c r="BH277"/>
  <c r="BG277"/>
  <c r="BF277"/>
  <c r="T277"/>
  <c r="R277"/>
  <c r="P277"/>
  <c r="BI273"/>
  <c r="BH273"/>
  <c r="BG273"/>
  <c r="BF273"/>
  <c r="T273"/>
  <c r="T272"/>
  <c r="R273"/>
  <c r="R272"/>
  <c r="P273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3"/>
  <c r="BH153"/>
  <c r="BG153"/>
  <c r="BF153"/>
  <c r="T153"/>
  <c r="R153"/>
  <c r="P153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4"/>
  <c r="BH124"/>
  <c r="BG124"/>
  <c r="BF124"/>
  <c r="T124"/>
  <c r="R124"/>
  <c r="P124"/>
  <c r="BI119"/>
  <c r="BH119"/>
  <c r="BG119"/>
  <c r="BF119"/>
  <c r="T119"/>
  <c r="R119"/>
  <c r="P119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8"/>
  <c r="BH108"/>
  <c r="BG108"/>
  <c r="BF108"/>
  <c r="T108"/>
  <c r="R108"/>
  <c r="P108"/>
  <c r="BI105"/>
  <c r="BH105"/>
  <c r="BG105"/>
  <c r="BF105"/>
  <c r="T105"/>
  <c r="R105"/>
  <c r="P105"/>
  <c r="BI99"/>
  <c r="BH99"/>
  <c r="BG99"/>
  <c r="BF99"/>
  <c r="T99"/>
  <c r="R99"/>
  <c r="P99"/>
  <c r="BI96"/>
  <c r="BH96"/>
  <c r="BG96"/>
  <c r="BF96"/>
  <c r="T96"/>
  <c r="R96"/>
  <c r="P96"/>
  <c r="J90"/>
  <c r="J89"/>
  <c r="F89"/>
  <c r="F87"/>
  <c r="E85"/>
  <c r="J55"/>
  <c r="J54"/>
  <c r="F54"/>
  <c r="F52"/>
  <c r="E50"/>
  <c r="J18"/>
  <c r="E18"/>
  <c r="F55"/>
  <c r="J17"/>
  <c r="J12"/>
  <c r="J52"/>
  <c r="E7"/>
  <c r="E83"/>
  <c i="4" r="J37"/>
  <c r="J36"/>
  <c i="1" r="AY57"/>
  <c i="4" r="J35"/>
  <c i="1" r="AX57"/>
  <c i="4" r="BI163"/>
  <c r="BH163"/>
  <c r="BG163"/>
  <c r="BF163"/>
  <c r="T163"/>
  <c r="T162"/>
  <c r="R163"/>
  <c r="R162"/>
  <c r="P163"/>
  <c r="P162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19"/>
  <c r="BH119"/>
  <c r="BG119"/>
  <c r="BF119"/>
  <c r="T119"/>
  <c r="R119"/>
  <c r="P119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4"/>
  <c r="BH104"/>
  <c r="BG104"/>
  <c r="BF104"/>
  <c r="T104"/>
  <c r="T103"/>
  <c r="R104"/>
  <c r="R103"/>
  <c r="P104"/>
  <c r="P103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83"/>
  <c r="J17"/>
  <c r="J12"/>
  <c r="J80"/>
  <c r="E7"/>
  <c r="E48"/>
  <c i="3" r="J37"/>
  <c r="J36"/>
  <c i="1" r="AY56"/>
  <c i="3" r="J35"/>
  <c i="1" r="AX56"/>
  <c i="3" r="BI711"/>
  <c r="BH711"/>
  <c r="BG711"/>
  <c r="BF711"/>
  <c r="T711"/>
  <c r="R711"/>
  <c r="P711"/>
  <c r="BI708"/>
  <c r="BH708"/>
  <c r="BG708"/>
  <c r="BF708"/>
  <c r="T708"/>
  <c r="R708"/>
  <c r="P708"/>
  <c r="BI706"/>
  <c r="BH706"/>
  <c r="BG706"/>
  <c r="BF706"/>
  <c r="T706"/>
  <c r="R706"/>
  <c r="P706"/>
  <c r="BI703"/>
  <c r="BH703"/>
  <c r="BG703"/>
  <c r="BF703"/>
  <c r="T703"/>
  <c r="R703"/>
  <c r="P703"/>
  <c r="BI700"/>
  <c r="BH700"/>
  <c r="BG700"/>
  <c r="BF700"/>
  <c r="T700"/>
  <c r="R700"/>
  <c r="P700"/>
  <c r="BI697"/>
  <c r="BH697"/>
  <c r="BG697"/>
  <c r="BF697"/>
  <c r="T697"/>
  <c r="R697"/>
  <c r="P697"/>
  <c r="BI694"/>
  <c r="BH694"/>
  <c r="BG694"/>
  <c r="BF694"/>
  <c r="T694"/>
  <c r="R694"/>
  <c r="P694"/>
  <c r="BI688"/>
  <c r="BH688"/>
  <c r="BG688"/>
  <c r="BF688"/>
  <c r="T688"/>
  <c r="R688"/>
  <c r="P688"/>
  <c r="BI684"/>
  <c r="BH684"/>
  <c r="BG684"/>
  <c r="BF684"/>
  <c r="T684"/>
  <c r="R684"/>
  <c r="P684"/>
  <c r="BI680"/>
  <c r="BH680"/>
  <c r="BG680"/>
  <c r="BF680"/>
  <c r="T680"/>
  <c r="R680"/>
  <c r="P680"/>
  <c r="BI676"/>
  <c r="BH676"/>
  <c r="BG676"/>
  <c r="BF676"/>
  <c r="T676"/>
  <c r="R676"/>
  <c r="P676"/>
  <c r="BI672"/>
  <c r="BH672"/>
  <c r="BG672"/>
  <c r="BF672"/>
  <c r="T672"/>
  <c r="R672"/>
  <c r="P672"/>
  <c r="BI668"/>
  <c r="BH668"/>
  <c r="BG668"/>
  <c r="BF668"/>
  <c r="T668"/>
  <c r="R668"/>
  <c r="P668"/>
  <c r="BI665"/>
  <c r="BH665"/>
  <c r="BG665"/>
  <c r="BF665"/>
  <c r="T665"/>
  <c r="R665"/>
  <c r="P665"/>
  <c r="BI661"/>
  <c r="BH661"/>
  <c r="BG661"/>
  <c r="BF661"/>
  <c r="T661"/>
  <c r="R661"/>
  <c r="P661"/>
  <c r="BI659"/>
  <c r="BH659"/>
  <c r="BG659"/>
  <c r="BF659"/>
  <c r="T659"/>
  <c r="R659"/>
  <c r="P659"/>
  <c r="BI656"/>
  <c r="BH656"/>
  <c r="BG656"/>
  <c r="BF656"/>
  <c r="T656"/>
  <c r="R656"/>
  <c r="P656"/>
  <c r="BI653"/>
  <c r="BH653"/>
  <c r="BG653"/>
  <c r="BF653"/>
  <c r="T653"/>
  <c r="R653"/>
  <c r="P653"/>
  <c r="BI651"/>
  <c r="BH651"/>
  <c r="BG651"/>
  <c r="BF651"/>
  <c r="T651"/>
  <c r="R651"/>
  <c r="P651"/>
  <c r="BI648"/>
  <c r="BH648"/>
  <c r="BG648"/>
  <c r="BF648"/>
  <c r="T648"/>
  <c r="R648"/>
  <c r="P648"/>
  <c r="BI645"/>
  <c r="BH645"/>
  <c r="BG645"/>
  <c r="BF645"/>
  <c r="T645"/>
  <c r="R645"/>
  <c r="P645"/>
  <c r="BI643"/>
  <c r="BH643"/>
  <c r="BG643"/>
  <c r="BF643"/>
  <c r="T643"/>
  <c r="R643"/>
  <c r="P643"/>
  <c r="BI640"/>
  <c r="BH640"/>
  <c r="BG640"/>
  <c r="BF640"/>
  <c r="T640"/>
  <c r="R640"/>
  <c r="P640"/>
  <c r="BI637"/>
  <c r="BH637"/>
  <c r="BG637"/>
  <c r="BF637"/>
  <c r="T637"/>
  <c r="R637"/>
  <c r="P637"/>
  <c r="BI634"/>
  <c r="BH634"/>
  <c r="BG634"/>
  <c r="BF634"/>
  <c r="T634"/>
  <c r="R634"/>
  <c r="P634"/>
  <c r="BI631"/>
  <c r="BH631"/>
  <c r="BG631"/>
  <c r="BF631"/>
  <c r="T631"/>
  <c r="R631"/>
  <c r="P631"/>
  <c r="BI628"/>
  <c r="BH628"/>
  <c r="BG628"/>
  <c r="BF628"/>
  <c r="T628"/>
  <c r="R628"/>
  <c r="P628"/>
  <c r="BI626"/>
  <c r="BH626"/>
  <c r="BG626"/>
  <c r="BF626"/>
  <c r="T626"/>
  <c r="R626"/>
  <c r="P626"/>
  <c r="BI623"/>
  <c r="BH623"/>
  <c r="BG623"/>
  <c r="BF623"/>
  <c r="T623"/>
  <c r="R623"/>
  <c r="P623"/>
  <c r="BI620"/>
  <c r="BH620"/>
  <c r="BG620"/>
  <c r="BF620"/>
  <c r="T620"/>
  <c r="R620"/>
  <c r="P620"/>
  <c r="BI618"/>
  <c r="BH618"/>
  <c r="BG618"/>
  <c r="BF618"/>
  <c r="T618"/>
  <c r="R618"/>
  <c r="P618"/>
  <c r="BI615"/>
  <c r="BH615"/>
  <c r="BG615"/>
  <c r="BF615"/>
  <c r="T615"/>
  <c r="R615"/>
  <c r="P615"/>
  <c r="BI612"/>
  <c r="BH612"/>
  <c r="BG612"/>
  <c r="BF612"/>
  <c r="T612"/>
  <c r="R612"/>
  <c r="P612"/>
  <c r="BI609"/>
  <c r="BH609"/>
  <c r="BG609"/>
  <c r="BF609"/>
  <c r="T609"/>
  <c r="R609"/>
  <c r="P609"/>
  <c r="BI606"/>
  <c r="BH606"/>
  <c r="BG606"/>
  <c r="BF606"/>
  <c r="T606"/>
  <c r="R606"/>
  <c r="P606"/>
  <c r="BI603"/>
  <c r="BH603"/>
  <c r="BG603"/>
  <c r="BF603"/>
  <c r="T603"/>
  <c r="R603"/>
  <c r="P603"/>
  <c r="BI600"/>
  <c r="BH600"/>
  <c r="BG600"/>
  <c r="BF600"/>
  <c r="T600"/>
  <c r="R600"/>
  <c r="P600"/>
  <c r="BI597"/>
  <c r="BH597"/>
  <c r="BG597"/>
  <c r="BF597"/>
  <c r="T597"/>
  <c r="R597"/>
  <c r="P597"/>
  <c r="BI594"/>
  <c r="BH594"/>
  <c r="BG594"/>
  <c r="BF594"/>
  <c r="T594"/>
  <c r="R594"/>
  <c r="P594"/>
  <c r="BI592"/>
  <c r="BH592"/>
  <c r="BG592"/>
  <c r="BF592"/>
  <c r="T592"/>
  <c r="R592"/>
  <c r="P592"/>
  <c r="BI589"/>
  <c r="BH589"/>
  <c r="BG589"/>
  <c r="BF589"/>
  <c r="T589"/>
  <c r="R589"/>
  <c r="P589"/>
  <c r="BI586"/>
  <c r="BH586"/>
  <c r="BG586"/>
  <c r="BF586"/>
  <c r="T586"/>
  <c r="R586"/>
  <c r="P586"/>
  <c r="BI583"/>
  <c r="BH583"/>
  <c r="BG583"/>
  <c r="BF583"/>
  <c r="T583"/>
  <c r="R583"/>
  <c r="P583"/>
  <c r="BI580"/>
  <c r="BH580"/>
  <c r="BG580"/>
  <c r="BF580"/>
  <c r="T580"/>
  <c r="R580"/>
  <c r="P580"/>
  <c r="BI577"/>
  <c r="BH577"/>
  <c r="BG577"/>
  <c r="BF577"/>
  <c r="T577"/>
  <c r="R577"/>
  <c r="P577"/>
  <c r="BI574"/>
  <c r="BH574"/>
  <c r="BG574"/>
  <c r="BF574"/>
  <c r="T574"/>
  <c r="R574"/>
  <c r="P574"/>
  <c r="BI572"/>
  <c r="BH572"/>
  <c r="BG572"/>
  <c r="BF572"/>
  <c r="T572"/>
  <c r="R572"/>
  <c r="P572"/>
  <c r="BI570"/>
  <c r="BH570"/>
  <c r="BG570"/>
  <c r="BF570"/>
  <c r="T570"/>
  <c r="R570"/>
  <c r="P570"/>
  <c r="BI568"/>
  <c r="BH568"/>
  <c r="BG568"/>
  <c r="BF568"/>
  <c r="T568"/>
  <c r="R568"/>
  <c r="P568"/>
  <c r="BI566"/>
  <c r="BH566"/>
  <c r="BG566"/>
  <c r="BF566"/>
  <c r="T566"/>
  <c r="R566"/>
  <c r="P566"/>
  <c r="BI564"/>
  <c r="BH564"/>
  <c r="BG564"/>
  <c r="BF564"/>
  <c r="T564"/>
  <c r="R564"/>
  <c r="P564"/>
  <c r="BI562"/>
  <c r="BH562"/>
  <c r="BG562"/>
  <c r="BF562"/>
  <c r="T562"/>
  <c r="R562"/>
  <c r="P562"/>
  <c r="BI560"/>
  <c r="BH560"/>
  <c r="BG560"/>
  <c r="BF560"/>
  <c r="T560"/>
  <c r="R560"/>
  <c r="P560"/>
  <c r="BI557"/>
  <c r="BH557"/>
  <c r="BG557"/>
  <c r="BF557"/>
  <c r="T557"/>
  <c r="R557"/>
  <c r="P557"/>
  <c r="BI554"/>
  <c r="BH554"/>
  <c r="BG554"/>
  <c r="BF554"/>
  <c r="T554"/>
  <c r="R554"/>
  <c r="P554"/>
  <c r="BI552"/>
  <c r="BH552"/>
  <c r="BG552"/>
  <c r="BF552"/>
  <c r="T552"/>
  <c r="R552"/>
  <c r="P552"/>
  <c r="BI550"/>
  <c r="BH550"/>
  <c r="BG550"/>
  <c r="BF550"/>
  <c r="T550"/>
  <c r="R550"/>
  <c r="P550"/>
  <c r="BI548"/>
  <c r="BH548"/>
  <c r="BG548"/>
  <c r="BF548"/>
  <c r="T548"/>
  <c r="R548"/>
  <c r="P548"/>
  <c r="BI546"/>
  <c r="BH546"/>
  <c r="BG546"/>
  <c r="BF546"/>
  <c r="T546"/>
  <c r="R546"/>
  <c r="P546"/>
  <c r="BI544"/>
  <c r="BH544"/>
  <c r="BG544"/>
  <c r="BF544"/>
  <c r="T544"/>
  <c r="R544"/>
  <c r="P544"/>
  <c r="BI542"/>
  <c r="BH542"/>
  <c r="BG542"/>
  <c r="BF542"/>
  <c r="T542"/>
  <c r="R542"/>
  <c r="P542"/>
  <c r="BI540"/>
  <c r="BH540"/>
  <c r="BG540"/>
  <c r="BF540"/>
  <c r="T540"/>
  <c r="R540"/>
  <c r="P540"/>
  <c r="BI538"/>
  <c r="BH538"/>
  <c r="BG538"/>
  <c r="BF538"/>
  <c r="T538"/>
  <c r="R538"/>
  <c r="P538"/>
  <c r="BI535"/>
  <c r="BH535"/>
  <c r="BG535"/>
  <c r="BF535"/>
  <c r="T535"/>
  <c r="R535"/>
  <c r="P535"/>
  <c r="BI533"/>
  <c r="BH533"/>
  <c r="BG533"/>
  <c r="BF533"/>
  <c r="T533"/>
  <c r="R533"/>
  <c r="P533"/>
  <c r="BI531"/>
  <c r="BH531"/>
  <c r="BG531"/>
  <c r="BF531"/>
  <c r="T531"/>
  <c r="R531"/>
  <c r="P531"/>
  <c r="BI528"/>
  <c r="BH528"/>
  <c r="BG528"/>
  <c r="BF528"/>
  <c r="T528"/>
  <c r="R528"/>
  <c r="P528"/>
  <c r="BI526"/>
  <c r="BH526"/>
  <c r="BG526"/>
  <c r="BF526"/>
  <c r="T526"/>
  <c r="R526"/>
  <c r="P526"/>
  <c r="BI523"/>
  <c r="BH523"/>
  <c r="BG523"/>
  <c r="BF523"/>
  <c r="T523"/>
  <c r="R523"/>
  <c r="P523"/>
  <c r="BI521"/>
  <c r="BH521"/>
  <c r="BG521"/>
  <c r="BF521"/>
  <c r="T521"/>
  <c r="R521"/>
  <c r="P521"/>
  <c r="BI518"/>
  <c r="BH518"/>
  <c r="BG518"/>
  <c r="BF518"/>
  <c r="T518"/>
  <c r="R518"/>
  <c r="P518"/>
  <c r="BI516"/>
  <c r="BH516"/>
  <c r="BG516"/>
  <c r="BF516"/>
  <c r="T516"/>
  <c r="R516"/>
  <c r="P516"/>
  <c r="BI513"/>
  <c r="BH513"/>
  <c r="BG513"/>
  <c r="BF513"/>
  <c r="T513"/>
  <c r="R513"/>
  <c r="P513"/>
  <c r="BI511"/>
  <c r="BH511"/>
  <c r="BG511"/>
  <c r="BF511"/>
  <c r="T511"/>
  <c r="R511"/>
  <c r="P511"/>
  <c r="BI509"/>
  <c r="BH509"/>
  <c r="BG509"/>
  <c r="BF509"/>
  <c r="T509"/>
  <c r="R509"/>
  <c r="P509"/>
  <c r="BI507"/>
  <c r="BH507"/>
  <c r="BG507"/>
  <c r="BF507"/>
  <c r="T507"/>
  <c r="R507"/>
  <c r="P507"/>
  <c r="BI505"/>
  <c r="BH505"/>
  <c r="BG505"/>
  <c r="BF505"/>
  <c r="T505"/>
  <c r="R505"/>
  <c r="P505"/>
  <c r="BI503"/>
  <c r="BH503"/>
  <c r="BG503"/>
  <c r="BF503"/>
  <c r="T503"/>
  <c r="R503"/>
  <c r="P503"/>
  <c r="BI501"/>
  <c r="BH501"/>
  <c r="BG501"/>
  <c r="BF501"/>
  <c r="T501"/>
  <c r="R501"/>
  <c r="P501"/>
  <c r="BI499"/>
  <c r="BH499"/>
  <c r="BG499"/>
  <c r="BF499"/>
  <c r="T499"/>
  <c r="R499"/>
  <c r="P499"/>
  <c r="BI497"/>
  <c r="BH497"/>
  <c r="BG497"/>
  <c r="BF497"/>
  <c r="T497"/>
  <c r="R497"/>
  <c r="P497"/>
  <c r="BI494"/>
  <c r="BH494"/>
  <c r="BG494"/>
  <c r="BF494"/>
  <c r="T494"/>
  <c r="R494"/>
  <c r="P494"/>
  <c r="BI491"/>
  <c r="BH491"/>
  <c r="BG491"/>
  <c r="BF491"/>
  <c r="T491"/>
  <c r="R491"/>
  <c r="P491"/>
  <c r="BI488"/>
  <c r="BH488"/>
  <c r="BG488"/>
  <c r="BF488"/>
  <c r="T488"/>
  <c r="R488"/>
  <c r="P488"/>
  <c r="BI485"/>
  <c r="BH485"/>
  <c r="BG485"/>
  <c r="BF485"/>
  <c r="T485"/>
  <c r="R485"/>
  <c r="P485"/>
  <c r="BI482"/>
  <c r="BH482"/>
  <c r="BG482"/>
  <c r="BF482"/>
  <c r="T482"/>
  <c r="R482"/>
  <c r="P482"/>
  <c r="BI480"/>
  <c r="BH480"/>
  <c r="BG480"/>
  <c r="BF480"/>
  <c r="T480"/>
  <c r="R480"/>
  <c r="P480"/>
  <c r="BI477"/>
  <c r="BH477"/>
  <c r="BG477"/>
  <c r="BF477"/>
  <c r="T477"/>
  <c r="R477"/>
  <c r="P477"/>
  <c r="BI474"/>
  <c r="BH474"/>
  <c r="BG474"/>
  <c r="BF474"/>
  <c r="T474"/>
  <c r="R474"/>
  <c r="P474"/>
  <c r="BI471"/>
  <c r="BH471"/>
  <c r="BG471"/>
  <c r="BF471"/>
  <c r="T471"/>
  <c r="R471"/>
  <c r="P471"/>
  <c r="BI469"/>
  <c r="BH469"/>
  <c r="BG469"/>
  <c r="BF469"/>
  <c r="T469"/>
  <c r="R469"/>
  <c r="P469"/>
  <c r="BI466"/>
  <c r="BH466"/>
  <c r="BG466"/>
  <c r="BF466"/>
  <c r="T466"/>
  <c r="R466"/>
  <c r="P466"/>
  <c r="BI464"/>
  <c r="BH464"/>
  <c r="BG464"/>
  <c r="BF464"/>
  <c r="T464"/>
  <c r="R464"/>
  <c r="P464"/>
  <c r="BI461"/>
  <c r="BH461"/>
  <c r="BG461"/>
  <c r="BF461"/>
  <c r="T461"/>
  <c r="R461"/>
  <c r="P461"/>
  <c r="BI460"/>
  <c r="BH460"/>
  <c r="BG460"/>
  <c r="BF460"/>
  <c r="T460"/>
  <c r="R460"/>
  <c r="P460"/>
  <c r="BI457"/>
  <c r="BH457"/>
  <c r="BG457"/>
  <c r="BF457"/>
  <c r="T457"/>
  <c r="R457"/>
  <c r="P457"/>
  <c r="BI454"/>
  <c r="BH454"/>
  <c r="BG454"/>
  <c r="BF454"/>
  <c r="T454"/>
  <c r="R454"/>
  <c r="P454"/>
  <c r="BI452"/>
  <c r="BH452"/>
  <c r="BG452"/>
  <c r="BF452"/>
  <c r="T452"/>
  <c r="R452"/>
  <c r="P452"/>
  <c r="BI450"/>
  <c r="BH450"/>
  <c r="BG450"/>
  <c r="BF450"/>
  <c r="T450"/>
  <c r="R450"/>
  <c r="P450"/>
  <c r="BI448"/>
  <c r="BH448"/>
  <c r="BG448"/>
  <c r="BF448"/>
  <c r="T448"/>
  <c r="R448"/>
  <c r="P448"/>
  <c r="BI446"/>
  <c r="BH446"/>
  <c r="BG446"/>
  <c r="BF446"/>
  <c r="T446"/>
  <c r="R446"/>
  <c r="P446"/>
  <c r="BI444"/>
  <c r="BH444"/>
  <c r="BG444"/>
  <c r="BF444"/>
  <c r="T444"/>
  <c r="R444"/>
  <c r="P444"/>
  <c r="BI441"/>
  <c r="BH441"/>
  <c r="BG441"/>
  <c r="BF441"/>
  <c r="T441"/>
  <c r="R441"/>
  <c r="P441"/>
  <c r="BI439"/>
  <c r="BH439"/>
  <c r="BG439"/>
  <c r="BF439"/>
  <c r="T439"/>
  <c r="R439"/>
  <c r="P439"/>
  <c r="BI436"/>
  <c r="BH436"/>
  <c r="BG436"/>
  <c r="BF436"/>
  <c r="T436"/>
  <c r="R436"/>
  <c r="P436"/>
  <c r="BI434"/>
  <c r="BH434"/>
  <c r="BG434"/>
  <c r="BF434"/>
  <c r="T434"/>
  <c r="R434"/>
  <c r="P434"/>
  <c r="BI431"/>
  <c r="BH431"/>
  <c r="BG431"/>
  <c r="BF431"/>
  <c r="T431"/>
  <c r="R431"/>
  <c r="P431"/>
  <c r="BI428"/>
  <c r="BH428"/>
  <c r="BG428"/>
  <c r="BF428"/>
  <c r="T428"/>
  <c r="R428"/>
  <c r="P428"/>
  <c r="BI425"/>
  <c r="BH425"/>
  <c r="BG425"/>
  <c r="BF425"/>
  <c r="T425"/>
  <c r="R425"/>
  <c r="P425"/>
  <c r="BI423"/>
  <c r="BH423"/>
  <c r="BG423"/>
  <c r="BF423"/>
  <c r="T423"/>
  <c r="R423"/>
  <c r="P423"/>
  <c r="BI420"/>
  <c r="BH420"/>
  <c r="BG420"/>
  <c r="BF420"/>
  <c r="T420"/>
  <c r="R420"/>
  <c r="P420"/>
  <c r="BI418"/>
  <c r="BH418"/>
  <c r="BG418"/>
  <c r="BF418"/>
  <c r="T418"/>
  <c r="R418"/>
  <c r="P418"/>
  <c r="BI415"/>
  <c r="BH415"/>
  <c r="BG415"/>
  <c r="BF415"/>
  <c r="T415"/>
  <c r="R415"/>
  <c r="P415"/>
  <c r="BI413"/>
  <c r="BH413"/>
  <c r="BG413"/>
  <c r="BF413"/>
  <c r="T413"/>
  <c r="R413"/>
  <c r="P413"/>
  <c r="BI411"/>
  <c r="BH411"/>
  <c r="BG411"/>
  <c r="BF411"/>
  <c r="T411"/>
  <c r="R411"/>
  <c r="P411"/>
  <c r="BI409"/>
  <c r="BH409"/>
  <c r="BG409"/>
  <c r="BF409"/>
  <c r="T409"/>
  <c r="R409"/>
  <c r="P409"/>
  <c r="BI407"/>
  <c r="BH407"/>
  <c r="BG407"/>
  <c r="BF407"/>
  <c r="T407"/>
  <c r="R407"/>
  <c r="P407"/>
  <c r="BI405"/>
  <c r="BH405"/>
  <c r="BG405"/>
  <c r="BF405"/>
  <c r="T405"/>
  <c r="R405"/>
  <c r="P405"/>
  <c r="BI402"/>
  <c r="BH402"/>
  <c r="BG402"/>
  <c r="BF402"/>
  <c r="T402"/>
  <c r="R402"/>
  <c r="P402"/>
  <c r="BI399"/>
  <c r="BH399"/>
  <c r="BG399"/>
  <c r="BF399"/>
  <c r="T399"/>
  <c r="R399"/>
  <c r="P399"/>
  <c r="BI396"/>
  <c r="BH396"/>
  <c r="BG396"/>
  <c r="BF396"/>
  <c r="T396"/>
  <c r="R396"/>
  <c r="P396"/>
  <c r="BI391"/>
  <c r="BH391"/>
  <c r="BG391"/>
  <c r="BF391"/>
  <c r="T391"/>
  <c r="R391"/>
  <c r="P391"/>
  <c r="BI389"/>
  <c r="BH389"/>
  <c r="BG389"/>
  <c r="BF389"/>
  <c r="T389"/>
  <c r="R389"/>
  <c r="P389"/>
  <c r="BI386"/>
  <c r="BH386"/>
  <c r="BG386"/>
  <c r="BF386"/>
  <c r="T386"/>
  <c r="R386"/>
  <c r="P386"/>
  <c r="BI384"/>
  <c r="BH384"/>
  <c r="BG384"/>
  <c r="BF384"/>
  <c r="T384"/>
  <c r="R384"/>
  <c r="P384"/>
  <c r="BI381"/>
  <c r="BH381"/>
  <c r="BG381"/>
  <c r="BF381"/>
  <c r="T381"/>
  <c r="R381"/>
  <c r="P381"/>
  <c r="BI378"/>
  <c r="BH378"/>
  <c r="BG378"/>
  <c r="BF378"/>
  <c r="T378"/>
  <c r="R378"/>
  <c r="P378"/>
  <c r="BI375"/>
  <c r="BH375"/>
  <c r="BG375"/>
  <c r="BF375"/>
  <c r="T375"/>
  <c r="R375"/>
  <c r="P375"/>
  <c r="BI372"/>
  <c r="BH372"/>
  <c r="BG372"/>
  <c r="BF372"/>
  <c r="T372"/>
  <c r="R372"/>
  <c r="P372"/>
  <c r="BI368"/>
  <c r="BH368"/>
  <c r="BG368"/>
  <c r="BF368"/>
  <c r="T368"/>
  <c r="R368"/>
  <c r="P368"/>
  <c r="BI364"/>
  <c r="BH364"/>
  <c r="BG364"/>
  <c r="BF364"/>
  <c r="T364"/>
  <c r="R364"/>
  <c r="P364"/>
  <c r="BI358"/>
  <c r="BH358"/>
  <c r="BG358"/>
  <c r="BF358"/>
  <c r="T358"/>
  <c r="R358"/>
  <c r="P358"/>
  <c r="BI355"/>
  <c r="BH355"/>
  <c r="BG355"/>
  <c r="BF355"/>
  <c r="T355"/>
  <c r="R355"/>
  <c r="P355"/>
  <c r="BI352"/>
  <c r="BH352"/>
  <c r="BG352"/>
  <c r="BF352"/>
  <c r="T352"/>
  <c r="R352"/>
  <c r="P352"/>
  <c r="BI348"/>
  <c r="BH348"/>
  <c r="BG348"/>
  <c r="BF348"/>
  <c r="T348"/>
  <c r="R348"/>
  <c r="P348"/>
  <c r="BI346"/>
  <c r="BH346"/>
  <c r="BG346"/>
  <c r="BF346"/>
  <c r="T346"/>
  <c r="R346"/>
  <c r="P346"/>
  <c r="BI342"/>
  <c r="BH342"/>
  <c r="BG342"/>
  <c r="BF342"/>
  <c r="T342"/>
  <c r="R342"/>
  <c r="P342"/>
  <c r="BI340"/>
  <c r="BH340"/>
  <c r="BG340"/>
  <c r="BF340"/>
  <c r="T340"/>
  <c r="R340"/>
  <c r="P340"/>
  <c r="BI337"/>
  <c r="BH337"/>
  <c r="BG337"/>
  <c r="BF337"/>
  <c r="T337"/>
  <c r="R337"/>
  <c r="P337"/>
  <c r="BI333"/>
  <c r="BH333"/>
  <c r="BG333"/>
  <c r="BF333"/>
  <c r="T333"/>
  <c r="T332"/>
  <c r="R333"/>
  <c r="R332"/>
  <c r="P333"/>
  <c r="P332"/>
  <c r="BI330"/>
  <c r="BH330"/>
  <c r="BG330"/>
  <c r="BF330"/>
  <c r="T330"/>
  <c r="R330"/>
  <c r="P330"/>
  <c r="BI328"/>
  <c r="BH328"/>
  <c r="BG328"/>
  <c r="BF328"/>
  <c r="T328"/>
  <c r="R328"/>
  <c r="P328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7"/>
  <c r="BH317"/>
  <c r="BG317"/>
  <c r="BF317"/>
  <c r="T317"/>
  <c r="R317"/>
  <c r="P317"/>
  <c r="BI314"/>
  <c r="BH314"/>
  <c r="BG314"/>
  <c r="BF314"/>
  <c r="T314"/>
  <c r="R314"/>
  <c r="P314"/>
  <c r="BI311"/>
  <c r="BH311"/>
  <c r="BG311"/>
  <c r="BF311"/>
  <c r="T311"/>
  <c r="R311"/>
  <c r="P311"/>
  <c r="BI308"/>
  <c r="BH308"/>
  <c r="BG308"/>
  <c r="BF308"/>
  <c r="T308"/>
  <c r="R308"/>
  <c r="P308"/>
  <c r="BI306"/>
  <c r="BH306"/>
  <c r="BG306"/>
  <c r="BF306"/>
  <c r="T306"/>
  <c r="R306"/>
  <c r="P306"/>
  <c r="BI303"/>
  <c r="BH303"/>
  <c r="BG303"/>
  <c r="BF303"/>
  <c r="T303"/>
  <c r="R303"/>
  <c r="P303"/>
  <c r="BI299"/>
  <c r="BH299"/>
  <c r="BG299"/>
  <c r="BF299"/>
  <c r="T299"/>
  <c r="R299"/>
  <c r="P299"/>
  <c r="BI296"/>
  <c r="BH296"/>
  <c r="BG296"/>
  <c r="BF296"/>
  <c r="T296"/>
  <c r="R296"/>
  <c r="P296"/>
  <c r="BI294"/>
  <c r="BH294"/>
  <c r="BG294"/>
  <c r="BF294"/>
  <c r="T294"/>
  <c r="R294"/>
  <c r="P294"/>
  <c r="BI291"/>
  <c r="BH291"/>
  <c r="BG291"/>
  <c r="BF291"/>
  <c r="T291"/>
  <c r="R291"/>
  <c r="P291"/>
  <c r="BI287"/>
  <c r="BH287"/>
  <c r="BG287"/>
  <c r="BF287"/>
  <c r="T287"/>
  <c r="R287"/>
  <c r="P287"/>
  <c r="BI284"/>
  <c r="BH284"/>
  <c r="BG284"/>
  <c r="BF284"/>
  <c r="T284"/>
  <c r="R284"/>
  <c r="P284"/>
  <c r="BI282"/>
  <c r="BH282"/>
  <c r="BG282"/>
  <c r="BF282"/>
  <c r="T282"/>
  <c r="R282"/>
  <c r="P282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58"/>
  <c r="BH258"/>
  <c r="BG258"/>
  <c r="BF258"/>
  <c r="T258"/>
  <c r="R258"/>
  <c r="P258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43"/>
  <c r="BH243"/>
  <c r="BG243"/>
  <c r="BF243"/>
  <c r="T243"/>
  <c r="R243"/>
  <c r="P243"/>
  <c r="BI240"/>
  <c r="BH240"/>
  <c r="BG240"/>
  <c r="BF240"/>
  <c r="T240"/>
  <c r="R240"/>
  <c r="P240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3"/>
  <c r="BH223"/>
  <c r="BG223"/>
  <c r="BF223"/>
  <c r="T223"/>
  <c r="R223"/>
  <c r="P223"/>
  <c r="BI221"/>
  <c r="BH221"/>
  <c r="BG221"/>
  <c r="BF221"/>
  <c r="T221"/>
  <c r="R221"/>
  <c r="P221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1"/>
  <c r="BH201"/>
  <c r="BG201"/>
  <c r="BF201"/>
  <c r="T201"/>
  <c r="R201"/>
  <c r="P201"/>
  <c r="BI199"/>
  <c r="BH199"/>
  <c r="BG199"/>
  <c r="BF199"/>
  <c r="T199"/>
  <c r="R199"/>
  <c r="P199"/>
  <c r="BI195"/>
  <c r="BH195"/>
  <c r="BG195"/>
  <c r="BF195"/>
  <c r="T195"/>
  <c r="R195"/>
  <c r="P195"/>
  <c r="BI191"/>
  <c r="BH191"/>
  <c r="BG191"/>
  <c r="BF191"/>
  <c r="T191"/>
  <c r="R191"/>
  <c r="P191"/>
  <c r="BI187"/>
  <c r="BH187"/>
  <c r="BG187"/>
  <c r="BF187"/>
  <c r="T187"/>
  <c r="R187"/>
  <c r="P187"/>
  <c r="BI183"/>
  <c r="BH183"/>
  <c r="BG183"/>
  <c r="BF183"/>
  <c r="T183"/>
  <c r="R183"/>
  <c r="P183"/>
  <c r="BI179"/>
  <c r="BH179"/>
  <c r="BG179"/>
  <c r="BF179"/>
  <c r="T179"/>
  <c r="R179"/>
  <c r="P179"/>
  <c r="BI176"/>
  <c r="BH176"/>
  <c r="BG176"/>
  <c r="BF176"/>
  <c r="T176"/>
  <c r="R176"/>
  <c r="P176"/>
  <c r="BI172"/>
  <c r="BH172"/>
  <c r="BG172"/>
  <c r="BF172"/>
  <c r="T172"/>
  <c r="R172"/>
  <c r="P172"/>
  <c r="BI168"/>
  <c r="BH168"/>
  <c r="BG168"/>
  <c r="BF168"/>
  <c r="T168"/>
  <c r="R168"/>
  <c r="P168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1"/>
  <c r="BH111"/>
  <c r="BG111"/>
  <c r="BF111"/>
  <c r="T111"/>
  <c r="R111"/>
  <c r="P111"/>
  <c r="BI107"/>
  <c r="BH107"/>
  <c r="BG107"/>
  <c r="BF107"/>
  <c r="T107"/>
  <c r="R107"/>
  <c r="P107"/>
  <c r="J101"/>
  <c r="J100"/>
  <c r="F100"/>
  <c r="F98"/>
  <c r="E96"/>
  <c r="J55"/>
  <c r="J54"/>
  <c r="F54"/>
  <c r="F52"/>
  <c r="E50"/>
  <c r="J18"/>
  <c r="E18"/>
  <c r="F101"/>
  <c r="J17"/>
  <c r="J12"/>
  <c r="J52"/>
  <c r="E7"/>
  <c r="E48"/>
  <c i="2" r="J37"/>
  <c r="J36"/>
  <c i="1" r="AY55"/>
  <c i="2" r="J35"/>
  <c i="1" r="AX55"/>
  <c i="2" r="BI1264"/>
  <c r="BH1264"/>
  <c r="BG1264"/>
  <c r="BF1264"/>
  <c r="T1264"/>
  <c r="R1264"/>
  <c r="P1264"/>
  <c r="BI1261"/>
  <c r="BH1261"/>
  <c r="BG1261"/>
  <c r="BF1261"/>
  <c r="T1261"/>
  <c r="R1261"/>
  <c r="P1261"/>
  <c r="BI1258"/>
  <c r="BH1258"/>
  <c r="BG1258"/>
  <c r="BF1258"/>
  <c r="T1258"/>
  <c r="R1258"/>
  <c r="P1258"/>
  <c r="BI1255"/>
  <c r="BH1255"/>
  <c r="BG1255"/>
  <c r="BF1255"/>
  <c r="T1255"/>
  <c r="R1255"/>
  <c r="P1255"/>
  <c r="BI1253"/>
  <c r="BH1253"/>
  <c r="BG1253"/>
  <c r="BF1253"/>
  <c r="T1253"/>
  <c r="R1253"/>
  <c r="P1253"/>
  <c r="BI1250"/>
  <c r="BH1250"/>
  <c r="BG1250"/>
  <c r="BF1250"/>
  <c r="T1250"/>
  <c r="R1250"/>
  <c r="P1250"/>
  <c r="BI1247"/>
  <c r="BH1247"/>
  <c r="BG1247"/>
  <c r="BF1247"/>
  <c r="T1247"/>
  <c r="R1247"/>
  <c r="P1247"/>
  <c r="BI1244"/>
  <c r="BH1244"/>
  <c r="BG1244"/>
  <c r="BF1244"/>
  <c r="T1244"/>
  <c r="R1244"/>
  <c r="P1244"/>
  <c r="BI1241"/>
  <c r="BH1241"/>
  <c r="BG1241"/>
  <c r="BF1241"/>
  <c r="T1241"/>
  <c r="R1241"/>
  <c r="P1241"/>
  <c r="BI1236"/>
  <c r="BH1236"/>
  <c r="BG1236"/>
  <c r="BF1236"/>
  <c r="T1236"/>
  <c r="R1236"/>
  <c r="P1236"/>
  <c r="BI1233"/>
  <c r="BH1233"/>
  <c r="BG1233"/>
  <c r="BF1233"/>
  <c r="T1233"/>
  <c r="R1233"/>
  <c r="P1233"/>
  <c r="BI1230"/>
  <c r="BH1230"/>
  <c r="BG1230"/>
  <c r="BF1230"/>
  <c r="T1230"/>
  <c r="R1230"/>
  <c r="P1230"/>
  <c r="BI1226"/>
  <c r="BH1226"/>
  <c r="BG1226"/>
  <c r="BF1226"/>
  <c r="T1226"/>
  <c r="R1226"/>
  <c r="P1226"/>
  <c r="BI1223"/>
  <c r="BH1223"/>
  <c r="BG1223"/>
  <c r="BF1223"/>
  <c r="T1223"/>
  <c r="R1223"/>
  <c r="P1223"/>
  <c r="BI1220"/>
  <c r="BH1220"/>
  <c r="BG1220"/>
  <c r="BF1220"/>
  <c r="T1220"/>
  <c r="R1220"/>
  <c r="P1220"/>
  <c r="BI1217"/>
  <c r="BH1217"/>
  <c r="BG1217"/>
  <c r="BF1217"/>
  <c r="T1217"/>
  <c r="R1217"/>
  <c r="P1217"/>
  <c r="BI1214"/>
  <c r="BH1214"/>
  <c r="BG1214"/>
  <c r="BF1214"/>
  <c r="T1214"/>
  <c r="R1214"/>
  <c r="P1214"/>
  <c r="BI1210"/>
  <c r="BH1210"/>
  <c r="BG1210"/>
  <c r="BF1210"/>
  <c r="T1210"/>
  <c r="R1210"/>
  <c r="P1210"/>
  <c r="BI1206"/>
  <c r="BH1206"/>
  <c r="BG1206"/>
  <c r="BF1206"/>
  <c r="T1206"/>
  <c r="R1206"/>
  <c r="P1206"/>
  <c r="BI1202"/>
  <c r="BH1202"/>
  <c r="BG1202"/>
  <c r="BF1202"/>
  <c r="T1202"/>
  <c r="R1202"/>
  <c r="P1202"/>
  <c r="BI1198"/>
  <c r="BH1198"/>
  <c r="BG1198"/>
  <c r="BF1198"/>
  <c r="T1198"/>
  <c r="R1198"/>
  <c r="P1198"/>
  <c r="BI1194"/>
  <c r="BH1194"/>
  <c r="BG1194"/>
  <c r="BF1194"/>
  <c r="T1194"/>
  <c r="R1194"/>
  <c r="P1194"/>
  <c r="BI1190"/>
  <c r="BH1190"/>
  <c r="BG1190"/>
  <c r="BF1190"/>
  <c r="T1190"/>
  <c r="R1190"/>
  <c r="P1190"/>
  <c r="BI1187"/>
  <c r="BH1187"/>
  <c r="BG1187"/>
  <c r="BF1187"/>
  <c r="T1187"/>
  <c r="R1187"/>
  <c r="P1187"/>
  <c r="BI1183"/>
  <c r="BH1183"/>
  <c r="BG1183"/>
  <c r="BF1183"/>
  <c r="T1183"/>
  <c r="R1183"/>
  <c r="P1183"/>
  <c r="BI1181"/>
  <c r="BH1181"/>
  <c r="BG1181"/>
  <c r="BF1181"/>
  <c r="T1181"/>
  <c r="R1181"/>
  <c r="P1181"/>
  <c r="BI1178"/>
  <c r="BH1178"/>
  <c r="BG1178"/>
  <c r="BF1178"/>
  <c r="T1178"/>
  <c r="R1178"/>
  <c r="P1178"/>
  <c r="BI1175"/>
  <c r="BH1175"/>
  <c r="BG1175"/>
  <c r="BF1175"/>
  <c r="T1175"/>
  <c r="R1175"/>
  <c r="P1175"/>
  <c r="BI1173"/>
  <c r="BH1173"/>
  <c r="BG1173"/>
  <c r="BF1173"/>
  <c r="T1173"/>
  <c r="R1173"/>
  <c r="P1173"/>
  <c r="BI1170"/>
  <c r="BH1170"/>
  <c r="BG1170"/>
  <c r="BF1170"/>
  <c r="T1170"/>
  <c r="R1170"/>
  <c r="P1170"/>
  <c r="BI1168"/>
  <c r="BH1168"/>
  <c r="BG1168"/>
  <c r="BF1168"/>
  <c r="T1168"/>
  <c r="R1168"/>
  <c r="P1168"/>
  <c r="BI1165"/>
  <c r="BH1165"/>
  <c r="BG1165"/>
  <c r="BF1165"/>
  <c r="T1165"/>
  <c r="R1165"/>
  <c r="P1165"/>
  <c r="BI1163"/>
  <c r="BH1163"/>
  <c r="BG1163"/>
  <c r="BF1163"/>
  <c r="T1163"/>
  <c r="R1163"/>
  <c r="P1163"/>
  <c r="BI1160"/>
  <c r="BH1160"/>
  <c r="BG1160"/>
  <c r="BF1160"/>
  <c r="T1160"/>
  <c r="R1160"/>
  <c r="P1160"/>
  <c r="BI1157"/>
  <c r="BH1157"/>
  <c r="BG1157"/>
  <c r="BF1157"/>
  <c r="T1157"/>
  <c r="R1157"/>
  <c r="P1157"/>
  <c r="BI1155"/>
  <c r="BH1155"/>
  <c r="BG1155"/>
  <c r="BF1155"/>
  <c r="T1155"/>
  <c r="R1155"/>
  <c r="P1155"/>
  <c r="BI1152"/>
  <c r="BH1152"/>
  <c r="BG1152"/>
  <c r="BF1152"/>
  <c r="T1152"/>
  <c r="R1152"/>
  <c r="P1152"/>
  <c r="BI1149"/>
  <c r="BH1149"/>
  <c r="BG1149"/>
  <c r="BF1149"/>
  <c r="T1149"/>
  <c r="R1149"/>
  <c r="P1149"/>
  <c r="BI1146"/>
  <c r="BH1146"/>
  <c r="BG1146"/>
  <c r="BF1146"/>
  <c r="T1146"/>
  <c r="R1146"/>
  <c r="P1146"/>
  <c r="BI1143"/>
  <c r="BH1143"/>
  <c r="BG1143"/>
  <c r="BF1143"/>
  <c r="T1143"/>
  <c r="R1143"/>
  <c r="P1143"/>
  <c r="BI1141"/>
  <c r="BH1141"/>
  <c r="BG1141"/>
  <c r="BF1141"/>
  <c r="T1141"/>
  <c r="R1141"/>
  <c r="P1141"/>
  <c r="BI1138"/>
  <c r="BH1138"/>
  <c r="BG1138"/>
  <c r="BF1138"/>
  <c r="T1138"/>
  <c r="R1138"/>
  <c r="P1138"/>
  <c r="BI1136"/>
  <c r="BH1136"/>
  <c r="BG1136"/>
  <c r="BF1136"/>
  <c r="T1136"/>
  <c r="R1136"/>
  <c r="P1136"/>
  <c r="BI1133"/>
  <c r="BH1133"/>
  <c r="BG1133"/>
  <c r="BF1133"/>
  <c r="T1133"/>
  <c r="R1133"/>
  <c r="P1133"/>
  <c r="BI1130"/>
  <c r="BH1130"/>
  <c r="BG1130"/>
  <c r="BF1130"/>
  <c r="T1130"/>
  <c r="R1130"/>
  <c r="P1130"/>
  <c r="BI1128"/>
  <c r="BH1128"/>
  <c r="BG1128"/>
  <c r="BF1128"/>
  <c r="T1128"/>
  <c r="R1128"/>
  <c r="P1128"/>
  <c r="BI1127"/>
  <c r="BH1127"/>
  <c r="BG1127"/>
  <c r="BF1127"/>
  <c r="T1127"/>
  <c r="R1127"/>
  <c r="P1127"/>
  <c r="BI1124"/>
  <c r="BH1124"/>
  <c r="BG1124"/>
  <c r="BF1124"/>
  <c r="T1124"/>
  <c r="R1124"/>
  <c r="P1124"/>
  <c r="BI1122"/>
  <c r="BH1122"/>
  <c r="BG1122"/>
  <c r="BF1122"/>
  <c r="T1122"/>
  <c r="R1122"/>
  <c r="P1122"/>
  <c r="BI1120"/>
  <c r="BH1120"/>
  <c r="BG1120"/>
  <c r="BF1120"/>
  <c r="T1120"/>
  <c r="R1120"/>
  <c r="P1120"/>
  <c r="BI1118"/>
  <c r="BH1118"/>
  <c r="BG1118"/>
  <c r="BF1118"/>
  <c r="T1118"/>
  <c r="R1118"/>
  <c r="P1118"/>
  <c r="BI1115"/>
  <c r="BH1115"/>
  <c r="BG1115"/>
  <c r="BF1115"/>
  <c r="T1115"/>
  <c r="R1115"/>
  <c r="P1115"/>
  <c r="BI1112"/>
  <c r="BH1112"/>
  <c r="BG1112"/>
  <c r="BF1112"/>
  <c r="T1112"/>
  <c r="R1112"/>
  <c r="P1112"/>
  <c r="BI1110"/>
  <c r="BH1110"/>
  <c r="BG1110"/>
  <c r="BF1110"/>
  <c r="T1110"/>
  <c r="R1110"/>
  <c r="P1110"/>
  <c r="BI1108"/>
  <c r="BH1108"/>
  <c r="BG1108"/>
  <c r="BF1108"/>
  <c r="T1108"/>
  <c r="R1108"/>
  <c r="P1108"/>
  <c r="BI1105"/>
  <c r="BH1105"/>
  <c r="BG1105"/>
  <c r="BF1105"/>
  <c r="T1105"/>
  <c r="R1105"/>
  <c r="P1105"/>
  <c r="BI1102"/>
  <c r="BH1102"/>
  <c r="BG1102"/>
  <c r="BF1102"/>
  <c r="T1102"/>
  <c r="R1102"/>
  <c r="P1102"/>
  <c r="BI1099"/>
  <c r="BH1099"/>
  <c r="BG1099"/>
  <c r="BF1099"/>
  <c r="T1099"/>
  <c r="R1099"/>
  <c r="P1099"/>
  <c r="BI1096"/>
  <c r="BH1096"/>
  <c r="BG1096"/>
  <c r="BF1096"/>
  <c r="T1096"/>
  <c r="R1096"/>
  <c r="P1096"/>
  <c r="BI1093"/>
  <c r="BH1093"/>
  <c r="BG1093"/>
  <c r="BF1093"/>
  <c r="T1093"/>
  <c r="R1093"/>
  <c r="P1093"/>
  <c r="BI1090"/>
  <c r="BH1090"/>
  <c r="BG1090"/>
  <c r="BF1090"/>
  <c r="T1090"/>
  <c r="R1090"/>
  <c r="P1090"/>
  <c r="BI1087"/>
  <c r="BH1087"/>
  <c r="BG1087"/>
  <c r="BF1087"/>
  <c r="T1087"/>
  <c r="R1087"/>
  <c r="P1087"/>
  <c r="BI1084"/>
  <c r="BH1084"/>
  <c r="BG1084"/>
  <c r="BF1084"/>
  <c r="T1084"/>
  <c r="R1084"/>
  <c r="P1084"/>
  <c r="BI1081"/>
  <c r="BH1081"/>
  <c r="BG1081"/>
  <c r="BF1081"/>
  <c r="T1081"/>
  <c r="R1081"/>
  <c r="P1081"/>
  <c r="BI1079"/>
  <c r="BH1079"/>
  <c r="BG1079"/>
  <c r="BF1079"/>
  <c r="T1079"/>
  <c r="R1079"/>
  <c r="P1079"/>
  <c r="BI1076"/>
  <c r="BH1076"/>
  <c r="BG1076"/>
  <c r="BF1076"/>
  <c r="T1076"/>
  <c r="R1076"/>
  <c r="P1076"/>
  <c r="BI1073"/>
  <c r="BH1073"/>
  <c r="BG1073"/>
  <c r="BF1073"/>
  <c r="T1073"/>
  <c r="R1073"/>
  <c r="P1073"/>
  <c r="BI1070"/>
  <c r="BH1070"/>
  <c r="BG1070"/>
  <c r="BF1070"/>
  <c r="T1070"/>
  <c r="R1070"/>
  <c r="P1070"/>
  <c r="BI1067"/>
  <c r="BH1067"/>
  <c r="BG1067"/>
  <c r="BF1067"/>
  <c r="T1067"/>
  <c r="R1067"/>
  <c r="P1067"/>
  <c r="BI1064"/>
  <c r="BH1064"/>
  <c r="BG1064"/>
  <c r="BF1064"/>
  <c r="T1064"/>
  <c r="R1064"/>
  <c r="P1064"/>
  <c r="BI1060"/>
  <c r="BH1060"/>
  <c r="BG1060"/>
  <c r="BF1060"/>
  <c r="T1060"/>
  <c r="R1060"/>
  <c r="P1060"/>
  <c r="BI1056"/>
  <c r="BH1056"/>
  <c r="BG1056"/>
  <c r="BF1056"/>
  <c r="T1056"/>
  <c r="R1056"/>
  <c r="P1056"/>
  <c r="BI1052"/>
  <c r="BH1052"/>
  <c r="BG1052"/>
  <c r="BF1052"/>
  <c r="T1052"/>
  <c r="R1052"/>
  <c r="P1052"/>
  <c r="BI1048"/>
  <c r="BH1048"/>
  <c r="BG1048"/>
  <c r="BF1048"/>
  <c r="T1048"/>
  <c r="R1048"/>
  <c r="P1048"/>
  <c r="BI1044"/>
  <c r="BH1044"/>
  <c r="BG1044"/>
  <c r="BF1044"/>
  <c r="T1044"/>
  <c r="R1044"/>
  <c r="P1044"/>
  <c r="BI1040"/>
  <c r="BH1040"/>
  <c r="BG1040"/>
  <c r="BF1040"/>
  <c r="T1040"/>
  <c r="R1040"/>
  <c r="P1040"/>
  <c r="BI1036"/>
  <c r="BH1036"/>
  <c r="BG1036"/>
  <c r="BF1036"/>
  <c r="T1036"/>
  <c r="R1036"/>
  <c r="P1036"/>
  <c r="BI1032"/>
  <c r="BH1032"/>
  <c r="BG1032"/>
  <c r="BF1032"/>
  <c r="T1032"/>
  <c r="R1032"/>
  <c r="P1032"/>
  <c r="BI1028"/>
  <c r="BH1028"/>
  <c r="BG1028"/>
  <c r="BF1028"/>
  <c r="T1028"/>
  <c r="R1028"/>
  <c r="P1028"/>
  <c r="BI1025"/>
  <c r="BH1025"/>
  <c r="BG1025"/>
  <c r="BF1025"/>
  <c r="T1025"/>
  <c r="R1025"/>
  <c r="P1025"/>
  <c r="BI1022"/>
  <c r="BH1022"/>
  <c r="BG1022"/>
  <c r="BF1022"/>
  <c r="T1022"/>
  <c r="R1022"/>
  <c r="P1022"/>
  <c r="BI1019"/>
  <c r="BH1019"/>
  <c r="BG1019"/>
  <c r="BF1019"/>
  <c r="T1019"/>
  <c r="R1019"/>
  <c r="P1019"/>
  <c r="BI1017"/>
  <c r="BH1017"/>
  <c r="BG1017"/>
  <c r="BF1017"/>
  <c r="T1017"/>
  <c r="R1017"/>
  <c r="P1017"/>
  <c r="BI1014"/>
  <c r="BH1014"/>
  <c r="BG1014"/>
  <c r="BF1014"/>
  <c r="T1014"/>
  <c r="R1014"/>
  <c r="P1014"/>
  <c r="BI1012"/>
  <c r="BH1012"/>
  <c r="BG1012"/>
  <c r="BF1012"/>
  <c r="T1012"/>
  <c r="R1012"/>
  <c r="P1012"/>
  <c r="BI1010"/>
  <c r="BH1010"/>
  <c r="BG1010"/>
  <c r="BF1010"/>
  <c r="T1010"/>
  <c r="R1010"/>
  <c r="P1010"/>
  <c r="BI1007"/>
  <c r="BH1007"/>
  <c r="BG1007"/>
  <c r="BF1007"/>
  <c r="T1007"/>
  <c r="R1007"/>
  <c r="P1007"/>
  <c r="BI1005"/>
  <c r="BH1005"/>
  <c r="BG1005"/>
  <c r="BF1005"/>
  <c r="T1005"/>
  <c r="R1005"/>
  <c r="P1005"/>
  <c r="BI1003"/>
  <c r="BH1003"/>
  <c r="BG1003"/>
  <c r="BF1003"/>
  <c r="T1003"/>
  <c r="R1003"/>
  <c r="P1003"/>
  <c r="BI1001"/>
  <c r="BH1001"/>
  <c r="BG1001"/>
  <c r="BF1001"/>
  <c r="T1001"/>
  <c r="R1001"/>
  <c r="P1001"/>
  <c r="BI999"/>
  <c r="BH999"/>
  <c r="BG999"/>
  <c r="BF999"/>
  <c r="T999"/>
  <c r="R999"/>
  <c r="P999"/>
  <c r="BI997"/>
  <c r="BH997"/>
  <c r="BG997"/>
  <c r="BF997"/>
  <c r="T997"/>
  <c r="R997"/>
  <c r="P997"/>
  <c r="BI994"/>
  <c r="BH994"/>
  <c r="BG994"/>
  <c r="BF994"/>
  <c r="T994"/>
  <c r="R994"/>
  <c r="P994"/>
  <c r="BI992"/>
  <c r="BH992"/>
  <c r="BG992"/>
  <c r="BF992"/>
  <c r="T992"/>
  <c r="R992"/>
  <c r="P992"/>
  <c r="BI990"/>
  <c r="BH990"/>
  <c r="BG990"/>
  <c r="BF990"/>
  <c r="T990"/>
  <c r="R990"/>
  <c r="P990"/>
  <c r="BI987"/>
  <c r="BH987"/>
  <c r="BG987"/>
  <c r="BF987"/>
  <c r="T987"/>
  <c r="R987"/>
  <c r="P987"/>
  <c r="BI985"/>
  <c r="BH985"/>
  <c r="BG985"/>
  <c r="BF985"/>
  <c r="T985"/>
  <c r="R985"/>
  <c r="P985"/>
  <c r="BI983"/>
  <c r="BH983"/>
  <c r="BG983"/>
  <c r="BF983"/>
  <c r="T983"/>
  <c r="R983"/>
  <c r="P983"/>
  <c r="BI981"/>
  <c r="BH981"/>
  <c r="BG981"/>
  <c r="BF981"/>
  <c r="T981"/>
  <c r="R981"/>
  <c r="P981"/>
  <c r="BI979"/>
  <c r="BH979"/>
  <c r="BG979"/>
  <c r="BF979"/>
  <c r="T979"/>
  <c r="R979"/>
  <c r="P979"/>
  <c r="BI977"/>
  <c r="BH977"/>
  <c r="BG977"/>
  <c r="BF977"/>
  <c r="T977"/>
  <c r="R977"/>
  <c r="P977"/>
  <c r="BI975"/>
  <c r="BH975"/>
  <c r="BG975"/>
  <c r="BF975"/>
  <c r="T975"/>
  <c r="R975"/>
  <c r="P975"/>
  <c r="BI973"/>
  <c r="BH973"/>
  <c r="BG973"/>
  <c r="BF973"/>
  <c r="T973"/>
  <c r="R973"/>
  <c r="P973"/>
  <c r="BI970"/>
  <c r="BH970"/>
  <c r="BG970"/>
  <c r="BF970"/>
  <c r="T970"/>
  <c r="R970"/>
  <c r="P970"/>
  <c r="BI967"/>
  <c r="BH967"/>
  <c r="BG967"/>
  <c r="BF967"/>
  <c r="T967"/>
  <c r="R967"/>
  <c r="P967"/>
  <c r="BI965"/>
  <c r="BH965"/>
  <c r="BG965"/>
  <c r="BF965"/>
  <c r="T965"/>
  <c r="R965"/>
  <c r="P965"/>
  <c r="BI963"/>
  <c r="BH963"/>
  <c r="BG963"/>
  <c r="BF963"/>
  <c r="T963"/>
  <c r="R963"/>
  <c r="P963"/>
  <c r="BI961"/>
  <c r="BH961"/>
  <c r="BG961"/>
  <c r="BF961"/>
  <c r="T961"/>
  <c r="R961"/>
  <c r="P961"/>
  <c r="BI959"/>
  <c r="BH959"/>
  <c r="BG959"/>
  <c r="BF959"/>
  <c r="T959"/>
  <c r="R959"/>
  <c r="P959"/>
  <c r="BI957"/>
  <c r="BH957"/>
  <c r="BG957"/>
  <c r="BF957"/>
  <c r="T957"/>
  <c r="R957"/>
  <c r="P957"/>
  <c r="BI955"/>
  <c r="BH955"/>
  <c r="BG955"/>
  <c r="BF955"/>
  <c r="T955"/>
  <c r="R955"/>
  <c r="P955"/>
  <c r="BI953"/>
  <c r="BH953"/>
  <c r="BG953"/>
  <c r="BF953"/>
  <c r="T953"/>
  <c r="R953"/>
  <c r="P953"/>
  <c r="BI951"/>
  <c r="BH951"/>
  <c r="BG951"/>
  <c r="BF951"/>
  <c r="T951"/>
  <c r="R951"/>
  <c r="P951"/>
  <c r="BI949"/>
  <c r="BH949"/>
  <c r="BG949"/>
  <c r="BF949"/>
  <c r="T949"/>
  <c r="R949"/>
  <c r="P949"/>
  <c r="BI947"/>
  <c r="BH947"/>
  <c r="BG947"/>
  <c r="BF947"/>
  <c r="T947"/>
  <c r="R947"/>
  <c r="P947"/>
  <c r="BI945"/>
  <c r="BH945"/>
  <c r="BG945"/>
  <c r="BF945"/>
  <c r="T945"/>
  <c r="R945"/>
  <c r="P945"/>
  <c r="BI943"/>
  <c r="BH943"/>
  <c r="BG943"/>
  <c r="BF943"/>
  <c r="T943"/>
  <c r="R943"/>
  <c r="P943"/>
  <c r="BI941"/>
  <c r="BH941"/>
  <c r="BG941"/>
  <c r="BF941"/>
  <c r="T941"/>
  <c r="R941"/>
  <c r="P941"/>
  <c r="BI939"/>
  <c r="BH939"/>
  <c r="BG939"/>
  <c r="BF939"/>
  <c r="T939"/>
  <c r="R939"/>
  <c r="P939"/>
  <c r="BI937"/>
  <c r="BH937"/>
  <c r="BG937"/>
  <c r="BF937"/>
  <c r="T937"/>
  <c r="R937"/>
  <c r="P937"/>
  <c r="BI935"/>
  <c r="BH935"/>
  <c r="BG935"/>
  <c r="BF935"/>
  <c r="T935"/>
  <c r="R935"/>
  <c r="P935"/>
  <c r="BI933"/>
  <c r="BH933"/>
  <c r="BG933"/>
  <c r="BF933"/>
  <c r="T933"/>
  <c r="R933"/>
  <c r="P933"/>
  <c r="BI931"/>
  <c r="BH931"/>
  <c r="BG931"/>
  <c r="BF931"/>
  <c r="T931"/>
  <c r="R931"/>
  <c r="P931"/>
  <c r="BI929"/>
  <c r="BH929"/>
  <c r="BG929"/>
  <c r="BF929"/>
  <c r="T929"/>
  <c r="R929"/>
  <c r="P929"/>
  <c r="BI926"/>
  <c r="BH926"/>
  <c r="BG926"/>
  <c r="BF926"/>
  <c r="T926"/>
  <c r="R926"/>
  <c r="P926"/>
  <c r="BI924"/>
  <c r="BH924"/>
  <c r="BG924"/>
  <c r="BF924"/>
  <c r="T924"/>
  <c r="R924"/>
  <c r="P924"/>
  <c r="BI922"/>
  <c r="BH922"/>
  <c r="BG922"/>
  <c r="BF922"/>
  <c r="T922"/>
  <c r="R922"/>
  <c r="P922"/>
  <c r="BI919"/>
  <c r="BH919"/>
  <c r="BG919"/>
  <c r="BF919"/>
  <c r="T919"/>
  <c r="R919"/>
  <c r="P919"/>
  <c r="BI917"/>
  <c r="BH917"/>
  <c r="BG917"/>
  <c r="BF917"/>
  <c r="T917"/>
  <c r="R917"/>
  <c r="P917"/>
  <c r="BI914"/>
  <c r="BH914"/>
  <c r="BG914"/>
  <c r="BF914"/>
  <c r="T914"/>
  <c r="R914"/>
  <c r="P914"/>
  <c r="BI912"/>
  <c r="BH912"/>
  <c r="BG912"/>
  <c r="BF912"/>
  <c r="T912"/>
  <c r="R912"/>
  <c r="P912"/>
  <c r="BI909"/>
  <c r="BH909"/>
  <c r="BG909"/>
  <c r="BF909"/>
  <c r="T909"/>
  <c r="R909"/>
  <c r="P909"/>
  <c r="BI907"/>
  <c r="BH907"/>
  <c r="BG907"/>
  <c r="BF907"/>
  <c r="T907"/>
  <c r="R907"/>
  <c r="P907"/>
  <c r="BI904"/>
  <c r="BH904"/>
  <c r="BG904"/>
  <c r="BF904"/>
  <c r="T904"/>
  <c r="R904"/>
  <c r="P904"/>
  <c r="BI902"/>
  <c r="BH902"/>
  <c r="BG902"/>
  <c r="BF902"/>
  <c r="T902"/>
  <c r="R902"/>
  <c r="P902"/>
  <c r="BI899"/>
  <c r="BH899"/>
  <c r="BG899"/>
  <c r="BF899"/>
  <c r="T899"/>
  <c r="R899"/>
  <c r="P899"/>
  <c r="BI897"/>
  <c r="BH897"/>
  <c r="BG897"/>
  <c r="BF897"/>
  <c r="T897"/>
  <c r="R897"/>
  <c r="P897"/>
  <c r="BI894"/>
  <c r="BH894"/>
  <c r="BG894"/>
  <c r="BF894"/>
  <c r="T894"/>
  <c r="R894"/>
  <c r="P894"/>
  <c r="BI892"/>
  <c r="BH892"/>
  <c r="BG892"/>
  <c r="BF892"/>
  <c r="T892"/>
  <c r="R892"/>
  <c r="P892"/>
  <c r="BI890"/>
  <c r="BH890"/>
  <c r="BG890"/>
  <c r="BF890"/>
  <c r="T890"/>
  <c r="R890"/>
  <c r="P890"/>
  <c r="BI888"/>
  <c r="BH888"/>
  <c r="BG888"/>
  <c r="BF888"/>
  <c r="T888"/>
  <c r="R888"/>
  <c r="P888"/>
  <c r="BI886"/>
  <c r="BH886"/>
  <c r="BG886"/>
  <c r="BF886"/>
  <c r="T886"/>
  <c r="R886"/>
  <c r="P886"/>
  <c r="BI884"/>
  <c r="BH884"/>
  <c r="BG884"/>
  <c r="BF884"/>
  <c r="T884"/>
  <c r="R884"/>
  <c r="P884"/>
  <c r="BI882"/>
  <c r="BH882"/>
  <c r="BG882"/>
  <c r="BF882"/>
  <c r="T882"/>
  <c r="R882"/>
  <c r="P882"/>
  <c r="BI880"/>
  <c r="BH880"/>
  <c r="BG880"/>
  <c r="BF880"/>
  <c r="T880"/>
  <c r="R880"/>
  <c r="P880"/>
  <c r="BI878"/>
  <c r="BH878"/>
  <c r="BG878"/>
  <c r="BF878"/>
  <c r="T878"/>
  <c r="R878"/>
  <c r="P878"/>
  <c r="BI875"/>
  <c r="BH875"/>
  <c r="BG875"/>
  <c r="BF875"/>
  <c r="T875"/>
  <c r="R875"/>
  <c r="P875"/>
  <c r="BI873"/>
  <c r="BH873"/>
  <c r="BG873"/>
  <c r="BF873"/>
  <c r="T873"/>
  <c r="R873"/>
  <c r="P873"/>
  <c r="BI871"/>
  <c r="BH871"/>
  <c r="BG871"/>
  <c r="BF871"/>
  <c r="T871"/>
  <c r="R871"/>
  <c r="P871"/>
  <c r="BI868"/>
  <c r="BH868"/>
  <c r="BG868"/>
  <c r="BF868"/>
  <c r="T868"/>
  <c r="R868"/>
  <c r="P868"/>
  <c r="BI865"/>
  <c r="BH865"/>
  <c r="BG865"/>
  <c r="BF865"/>
  <c r="T865"/>
  <c r="R865"/>
  <c r="P865"/>
  <c r="BI863"/>
  <c r="BH863"/>
  <c r="BG863"/>
  <c r="BF863"/>
  <c r="T863"/>
  <c r="R863"/>
  <c r="P863"/>
  <c r="BI861"/>
  <c r="BH861"/>
  <c r="BG861"/>
  <c r="BF861"/>
  <c r="T861"/>
  <c r="R861"/>
  <c r="P861"/>
  <c r="BI858"/>
  <c r="BH858"/>
  <c r="BG858"/>
  <c r="BF858"/>
  <c r="T858"/>
  <c r="R858"/>
  <c r="P858"/>
  <c r="BI856"/>
  <c r="BH856"/>
  <c r="BG856"/>
  <c r="BF856"/>
  <c r="T856"/>
  <c r="R856"/>
  <c r="P856"/>
  <c r="BI854"/>
  <c r="BH854"/>
  <c r="BG854"/>
  <c r="BF854"/>
  <c r="T854"/>
  <c r="R854"/>
  <c r="P854"/>
  <c r="BI851"/>
  <c r="BH851"/>
  <c r="BG851"/>
  <c r="BF851"/>
  <c r="T851"/>
  <c r="R851"/>
  <c r="P851"/>
  <c r="BI848"/>
  <c r="BH848"/>
  <c r="BG848"/>
  <c r="BF848"/>
  <c r="T848"/>
  <c r="R848"/>
  <c r="P848"/>
  <c r="BI845"/>
  <c r="BH845"/>
  <c r="BG845"/>
  <c r="BF845"/>
  <c r="T845"/>
  <c r="R845"/>
  <c r="P845"/>
  <c r="BI843"/>
  <c r="BH843"/>
  <c r="BG843"/>
  <c r="BF843"/>
  <c r="T843"/>
  <c r="R843"/>
  <c r="P843"/>
  <c r="BI841"/>
  <c r="BH841"/>
  <c r="BG841"/>
  <c r="BF841"/>
  <c r="T841"/>
  <c r="R841"/>
  <c r="P841"/>
  <c r="BI838"/>
  <c r="BH838"/>
  <c r="BG838"/>
  <c r="BF838"/>
  <c r="T838"/>
  <c r="R838"/>
  <c r="P838"/>
  <c r="BI835"/>
  <c r="BH835"/>
  <c r="BG835"/>
  <c r="BF835"/>
  <c r="T835"/>
  <c r="R835"/>
  <c r="P835"/>
  <c r="BI830"/>
  <c r="BH830"/>
  <c r="BG830"/>
  <c r="BF830"/>
  <c r="T830"/>
  <c r="R830"/>
  <c r="P830"/>
  <c r="BI827"/>
  <c r="BH827"/>
  <c r="BG827"/>
  <c r="BF827"/>
  <c r="T827"/>
  <c r="R827"/>
  <c r="P827"/>
  <c r="BI824"/>
  <c r="BH824"/>
  <c r="BG824"/>
  <c r="BF824"/>
  <c r="T824"/>
  <c r="R824"/>
  <c r="P824"/>
  <c r="BI822"/>
  <c r="BH822"/>
  <c r="BG822"/>
  <c r="BF822"/>
  <c r="T822"/>
  <c r="R822"/>
  <c r="P822"/>
  <c r="BI820"/>
  <c r="BH820"/>
  <c r="BG820"/>
  <c r="BF820"/>
  <c r="T820"/>
  <c r="R820"/>
  <c r="P820"/>
  <c r="BI818"/>
  <c r="BH818"/>
  <c r="BG818"/>
  <c r="BF818"/>
  <c r="T818"/>
  <c r="R818"/>
  <c r="P818"/>
  <c r="BI816"/>
  <c r="BH816"/>
  <c r="BG816"/>
  <c r="BF816"/>
  <c r="T816"/>
  <c r="R816"/>
  <c r="P816"/>
  <c r="BI814"/>
  <c r="BH814"/>
  <c r="BG814"/>
  <c r="BF814"/>
  <c r="T814"/>
  <c r="R814"/>
  <c r="P814"/>
  <c r="BI812"/>
  <c r="BH812"/>
  <c r="BG812"/>
  <c r="BF812"/>
  <c r="T812"/>
  <c r="R812"/>
  <c r="P812"/>
  <c r="BI810"/>
  <c r="BH810"/>
  <c r="BG810"/>
  <c r="BF810"/>
  <c r="T810"/>
  <c r="R810"/>
  <c r="P810"/>
  <c r="BI808"/>
  <c r="BH808"/>
  <c r="BG808"/>
  <c r="BF808"/>
  <c r="T808"/>
  <c r="R808"/>
  <c r="P808"/>
  <c r="BI806"/>
  <c r="BH806"/>
  <c r="BG806"/>
  <c r="BF806"/>
  <c r="T806"/>
  <c r="R806"/>
  <c r="P806"/>
  <c r="BI804"/>
  <c r="BH804"/>
  <c r="BG804"/>
  <c r="BF804"/>
  <c r="T804"/>
  <c r="R804"/>
  <c r="P804"/>
  <c r="BI802"/>
  <c r="BH802"/>
  <c r="BG802"/>
  <c r="BF802"/>
  <c r="T802"/>
  <c r="R802"/>
  <c r="P802"/>
  <c r="BI800"/>
  <c r="BH800"/>
  <c r="BG800"/>
  <c r="BF800"/>
  <c r="T800"/>
  <c r="R800"/>
  <c r="P800"/>
  <c r="BI798"/>
  <c r="BH798"/>
  <c r="BG798"/>
  <c r="BF798"/>
  <c r="T798"/>
  <c r="R798"/>
  <c r="P798"/>
  <c r="BI796"/>
  <c r="BH796"/>
  <c r="BG796"/>
  <c r="BF796"/>
  <c r="T796"/>
  <c r="R796"/>
  <c r="P796"/>
  <c r="BI794"/>
  <c r="BH794"/>
  <c r="BG794"/>
  <c r="BF794"/>
  <c r="T794"/>
  <c r="R794"/>
  <c r="P794"/>
  <c r="BI792"/>
  <c r="BH792"/>
  <c r="BG792"/>
  <c r="BF792"/>
  <c r="T792"/>
  <c r="R792"/>
  <c r="P792"/>
  <c r="BI790"/>
  <c r="BH790"/>
  <c r="BG790"/>
  <c r="BF790"/>
  <c r="T790"/>
  <c r="R790"/>
  <c r="P790"/>
  <c r="BI788"/>
  <c r="BH788"/>
  <c r="BG788"/>
  <c r="BF788"/>
  <c r="T788"/>
  <c r="R788"/>
  <c r="P788"/>
  <c r="BI786"/>
  <c r="BH786"/>
  <c r="BG786"/>
  <c r="BF786"/>
  <c r="T786"/>
  <c r="R786"/>
  <c r="P786"/>
  <c r="BI784"/>
  <c r="BH784"/>
  <c r="BG784"/>
  <c r="BF784"/>
  <c r="T784"/>
  <c r="R784"/>
  <c r="P784"/>
  <c r="BI782"/>
  <c r="BH782"/>
  <c r="BG782"/>
  <c r="BF782"/>
  <c r="T782"/>
  <c r="R782"/>
  <c r="P782"/>
  <c r="BI779"/>
  <c r="BH779"/>
  <c r="BG779"/>
  <c r="BF779"/>
  <c r="T779"/>
  <c r="R779"/>
  <c r="P779"/>
  <c r="BI776"/>
  <c r="BH776"/>
  <c r="BG776"/>
  <c r="BF776"/>
  <c r="T776"/>
  <c r="R776"/>
  <c r="P776"/>
  <c r="BI773"/>
  <c r="BH773"/>
  <c r="BG773"/>
  <c r="BF773"/>
  <c r="T773"/>
  <c r="R773"/>
  <c r="P773"/>
  <c r="BI770"/>
  <c r="BH770"/>
  <c r="BG770"/>
  <c r="BF770"/>
  <c r="T770"/>
  <c r="R770"/>
  <c r="P770"/>
  <c r="BI767"/>
  <c r="BH767"/>
  <c r="BG767"/>
  <c r="BF767"/>
  <c r="T767"/>
  <c r="R767"/>
  <c r="P767"/>
  <c r="BI764"/>
  <c r="BH764"/>
  <c r="BG764"/>
  <c r="BF764"/>
  <c r="T764"/>
  <c r="R764"/>
  <c r="P764"/>
  <c r="BI762"/>
  <c r="BH762"/>
  <c r="BG762"/>
  <c r="BF762"/>
  <c r="T762"/>
  <c r="R762"/>
  <c r="P762"/>
  <c r="BI759"/>
  <c r="BH759"/>
  <c r="BG759"/>
  <c r="BF759"/>
  <c r="T759"/>
  <c r="R759"/>
  <c r="P759"/>
  <c r="BI757"/>
  <c r="BH757"/>
  <c r="BG757"/>
  <c r="BF757"/>
  <c r="T757"/>
  <c r="R757"/>
  <c r="P757"/>
  <c r="BI754"/>
  <c r="BH754"/>
  <c r="BG754"/>
  <c r="BF754"/>
  <c r="T754"/>
  <c r="R754"/>
  <c r="P754"/>
  <c r="BI751"/>
  <c r="BH751"/>
  <c r="BG751"/>
  <c r="BF751"/>
  <c r="T751"/>
  <c r="R751"/>
  <c r="P751"/>
  <c r="BI748"/>
  <c r="BH748"/>
  <c r="BG748"/>
  <c r="BF748"/>
  <c r="T748"/>
  <c r="R748"/>
  <c r="P748"/>
  <c r="BI745"/>
  <c r="BH745"/>
  <c r="BG745"/>
  <c r="BF745"/>
  <c r="T745"/>
  <c r="R745"/>
  <c r="P745"/>
  <c r="BI742"/>
  <c r="BH742"/>
  <c r="BG742"/>
  <c r="BF742"/>
  <c r="T742"/>
  <c r="R742"/>
  <c r="P742"/>
  <c r="BI739"/>
  <c r="BH739"/>
  <c r="BG739"/>
  <c r="BF739"/>
  <c r="T739"/>
  <c r="R739"/>
  <c r="P739"/>
  <c r="BI736"/>
  <c r="BH736"/>
  <c r="BG736"/>
  <c r="BF736"/>
  <c r="T736"/>
  <c r="R736"/>
  <c r="P736"/>
  <c r="BI733"/>
  <c r="BH733"/>
  <c r="BG733"/>
  <c r="BF733"/>
  <c r="T733"/>
  <c r="R733"/>
  <c r="P733"/>
  <c r="BI730"/>
  <c r="BH730"/>
  <c r="BG730"/>
  <c r="BF730"/>
  <c r="T730"/>
  <c r="R730"/>
  <c r="P730"/>
  <c r="BI726"/>
  <c r="BH726"/>
  <c r="BG726"/>
  <c r="BF726"/>
  <c r="T726"/>
  <c r="R726"/>
  <c r="P726"/>
  <c r="BI722"/>
  <c r="BH722"/>
  <c r="BG722"/>
  <c r="BF722"/>
  <c r="T722"/>
  <c r="R722"/>
  <c r="P722"/>
  <c r="BI718"/>
  <c r="BH718"/>
  <c r="BG718"/>
  <c r="BF718"/>
  <c r="T718"/>
  <c r="R718"/>
  <c r="P718"/>
  <c r="BI715"/>
  <c r="BH715"/>
  <c r="BG715"/>
  <c r="BF715"/>
  <c r="T715"/>
  <c r="R715"/>
  <c r="P715"/>
  <c r="BI713"/>
  <c r="BH713"/>
  <c r="BG713"/>
  <c r="BF713"/>
  <c r="T713"/>
  <c r="R713"/>
  <c r="P713"/>
  <c r="BI710"/>
  <c r="BH710"/>
  <c r="BG710"/>
  <c r="BF710"/>
  <c r="T710"/>
  <c r="R710"/>
  <c r="P710"/>
  <c r="BI707"/>
  <c r="BH707"/>
  <c r="BG707"/>
  <c r="BF707"/>
  <c r="T707"/>
  <c r="R707"/>
  <c r="P707"/>
  <c r="BI704"/>
  <c r="BH704"/>
  <c r="BG704"/>
  <c r="BF704"/>
  <c r="T704"/>
  <c r="R704"/>
  <c r="P704"/>
  <c r="BI701"/>
  <c r="BH701"/>
  <c r="BG701"/>
  <c r="BF701"/>
  <c r="T701"/>
  <c r="R701"/>
  <c r="P701"/>
  <c r="BI698"/>
  <c r="BH698"/>
  <c r="BG698"/>
  <c r="BF698"/>
  <c r="T698"/>
  <c r="R698"/>
  <c r="P698"/>
  <c r="BI695"/>
  <c r="BH695"/>
  <c r="BG695"/>
  <c r="BF695"/>
  <c r="T695"/>
  <c r="R695"/>
  <c r="P695"/>
  <c r="BI692"/>
  <c r="BH692"/>
  <c r="BG692"/>
  <c r="BF692"/>
  <c r="T692"/>
  <c r="R692"/>
  <c r="P692"/>
  <c r="BI689"/>
  <c r="BH689"/>
  <c r="BG689"/>
  <c r="BF689"/>
  <c r="T689"/>
  <c r="R689"/>
  <c r="P689"/>
  <c r="BI686"/>
  <c r="BH686"/>
  <c r="BG686"/>
  <c r="BF686"/>
  <c r="T686"/>
  <c r="R686"/>
  <c r="P686"/>
  <c r="BI683"/>
  <c r="BH683"/>
  <c r="BG683"/>
  <c r="BF683"/>
  <c r="T683"/>
  <c r="R683"/>
  <c r="P683"/>
  <c r="BI680"/>
  <c r="BH680"/>
  <c r="BG680"/>
  <c r="BF680"/>
  <c r="T680"/>
  <c r="R680"/>
  <c r="P680"/>
  <c r="BI677"/>
  <c r="BH677"/>
  <c r="BG677"/>
  <c r="BF677"/>
  <c r="T677"/>
  <c r="R677"/>
  <c r="P677"/>
  <c r="BI674"/>
  <c r="BH674"/>
  <c r="BG674"/>
  <c r="BF674"/>
  <c r="T674"/>
  <c r="R674"/>
  <c r="P674"/>
  <c r="BI671"/>
  <c r="BH671"/>
  <c r="BG671"/>
  <c r="BF671"/>
  <c r="T671"/>
  <c r="R671"/>
  <c r="P671"/>
  <c r="BI668"/>
  <c r="BH668"/>
  <c r="BG668"/>
  <c r="BF668"/>
  <c r="T668"/>
  <c r="R668"/>
  <c r="P668"/>
  <c r="BI665"/>
  <c r="BH665"/>
  <c r="BG665"/>
  <c r="BF665"/>
  <c r="T665"/>
  <c r="R665"/>
  <c r="P665"/>
  <c r="BI663"/>
  <c r="BH663"/>
  <c r="BG663"/>
  <c r="BF663"/>
  <c r="T663"/>
  <c r="R663"/>
  <c r="P663"/>
  <c r="BI660"/>
  <c r="BH660"/>
  <c r="BG660"/>
  <c r="BF660"/>
  <c r="T660"/>
  <c r="R660"/>
  <c r="P660"/>
  <c r="BI657"/>
  <c r="BH657"/>
  <c r="BG657"/>
  <c r="BF657"/>
  <c r="T657"/>
  <c r="R657"/>
  <c r="P657"/>
  <c r="BI654"/>
  <c r="BH654"/>
  <c r="BG654"/>
  <c r="BF654"/>
  <c r="T654"/>
  <c r="R654"/>
  <c r="P654"/>
  <c r="BI652"/>
  <c r="BH652"/>
  <c r="BG652"/>
  <c r="BF652"/>
  <c r="T652"/>
  <c r="R652"/>
  <c r="P652"/>
  <c r="BI649"/>
  <c r="BH649"/>
  <c r="BG649"/>
  <c r="BF649"/>
  <c r="T649"/>
  <c r="R649"/>
  <c r="P649"/>
  <c r="BI647"/>
  <c r="BH647"/>
  <c r="BG647"/>
  <c r="BF647"/>
  <c r="T647"/>
  <c r="R647"/>
  <c r="P647"/>
  <c r="BI644"/>
  <c r="BH644"/>
  <c r="BG644"/>
  <c r="BF644"/>
  <c r="T644"/>
  <c r="R644"/>
  <c r="P644"/>
  <c r="BI642"/>
  <c r="BH642"/>
  <c r="BG642"/>
  <c r="BF642"/>
  <c r="T642"/>
  <c r="R642"/>
  <c r="P642"/>
  <c r="BI639"/>
  <c r="BH639"/>
  <c r="BG639"/>
  <c r="BF639"/>
  <c r="T639"/>
  <c r="R639"/>
  <c r="P639"/>
  <c r="BI636"/>
  <c r="BH636"/>
  <c r="BG636"/>
  <c r="BF636"/>
  <c r="T636"/>
  <c r="R636"/>
  <c r="P636"/>
  <c r="BI634"/>
  <c r="BH634"/>
  <c r="BG634"/>
  <c r="BF634"/>
  <c r="T634"/>
  <c r="R634"/>
  <c r="P634"/>
  <c r="BI632"/>
  <c r="BH632"/>
  <c r="BG632"/>
  <c r="BF632"/>
  <c r="T632"/>
  <c r="R632"/>
  <c r="P632"/>
  <c r="BI630"/>
  <c r="BH630"/>
  <c r="BG630"/>
  <c r="BF630"/>
  <c r="T630"/>
  <c r="R630"/>
  <c r="P630"/>
  <c r="BI628"/>
  <c r="BH628"/>
  <c r="BG628"/>
  <c r="BF628"/>
  <c r="T628"/>
  <c r="R628"/>
  <c r="P628"/>
  <c r="BI626"/>
  <c r="BH626"/>
  <c r="BG626"/>
  <c r="BF626"/>
  <c r="T626"/>
  <c r="R626"/>
  <c r="P626"/>
  <c r="BI623"/>
  <c r="BH623"/>
  <c r="BG623"/>
  <c r="BF623"/>
  <c r="T623"/>
  <c r="R623"/>
  <c r="P623"/>
  <c r="BI621"/>
  <c r="BH621"/>
  <c r="BG621"/>
  <c r="BF621"/>
  <c r="T621"/>
  <c r="R621"/>
  <c r="P621"/>
  <c r="BI618"/>
  <c r="BH618"/>
  <c r="BG618"/>
  <c r="BF618"/>
  <c r="T618"/>
  <c r="R618"/>
  <c r="P618"/>
  <c r="BI616"/>
  <c r="BH616"/>
  <c r="BG616"/>
  <c r="BF616"/>
  <c r="T616"/>
  <c r="R616"/>
  <c r="P616"/>
  <c r="BI613"/>
  <c r="BH613"/>
  <c r="BG613"/>
  <c r="BF613"/>
  <c r="T613"/>
  <c r="R613"/>
  <c r="P613"/>
  <c r="BI610"/>
  <c r="BH610"/>
  <c r="BG610"/>
  <c r="BF610"/>
  <c r="T610"/>
  <c r="R610"/>
  <c r="P610"/>
  <c r="BI607"/>
  <c r="BH607"/>
  <c r="BG607"/>
  <c r="BF607"/>
  <c r="T607"/>
  <c r="R607"/>
  <c r="P607"/>
  <c r="BI605"/>
  <c r="BH605"/>
  <c r="BG605"/>
  <c r="BF605"/>
  <c r="T605"/>
  <c r="R605"/>
  <c r="P605"/>
  <c r="BI602"/>
  <c r="BH602"/>
  <c r="BG602"/>
  <c r="BF602"/>
  <c r="T602"/>
  <c r="R602"/>
  <c r="P602"/>
  <c r="BI600"/>
  <c r="BH600"/>
  <c r="BG600"/>
  <c r="BF600"/>
  <c r="T600"/>
  <c r="R600"/>
  <c r="P600"/>
  <c r="BI597"/>
  <c r="BH597"/>
  <c r="BG597"/>
  <c r="BF597"/>
  <c r="T597"/>
  <c r="R597"/>
  <c r="P597"/>
  <c r="BI595"/>
  <c r="BH595"/>
  <c r="BG595"/>
  <c r="BF595"/>
  <c r="T595"/>
  <c r="R595"/>
  <c r="P595"/>
  <c r="BI593"/>
  <c r="BH593"/>
  <c r="BG593"/>
  <c r="BF593"/>
  <c r="T593"/>
  <c r="R593"/>
  <c r="P593"/>
  <c r="BI591"/>
  <c r="BH591"/>
  <c r="BG591"/>
  <c r="BF591"/>
  <c r="T591"/>
  <c r="R591"/>
  <c r="P591"/>
  <c r="BI589"/>
  <c r="BH589"/>
  <c r="BG589"/>
  <c r="BF589"/>
  <c r="T589"/>
  <c r="R589"/>
  <c r="P589"/>
  <c r="BI587"/>
  <c r="BH587"/>
  <c r="BG587"/>
  <c r="BF587"/>
  <c r="T587"/>
  <c r="R587"/>
  <c r="P587"/>
  <c r="BI585"/>
  <c r="BH585"/>
  <c r="BG585"/>
  <c r="BF585"/>
  <c r="T585"/>
  <c r="R585"/>
  <c r="P585"/>
  <c r="BI582"/>
  <c r="BH582"/>
  <c r="BG582"/>
  <c r="BF582"/>
  <c r="T582"/>
  <c r="R582"/>
  <c r="P582"/>
  <c r="BI579"/>
  <c r="BH579"/>
  <c r="BG579"/>
  <c r="BF579"/>
  <c r="T579"/>
  <c r="R579"/>
  <c r="P579"/>
  <c r="BI576"/>
  <c r="BH576"/>
  <c r="BG576"/>
  <c r="BF576"/>
  <c r="T576"/>
  <c r="R576"/>
  <c r="P576"/>
  <c r="BI571"/>
  <c r="BH571"/>
  <c r="BG571"/>
  <c r="BF571"/>
  <c r="T571"/>
  <c r="R571"/>
  <c r="P571"/>
  <c r="BI569"/>
  <c r="BH569"/>
  <c r="BG569"/>
  <c r="BF569"/>
  <c r="T569"/>
  <c r="R569"/>
  <c r="P569"/>
  <c r="BI566"/>
  <c r="BH566"/>
  <c r="BG566"/>
  <c r="BF566"/>
  <c r="T566"/>
  <c r="R566"/>
  <c r="P566"/>
  <c r="BI564"/>
  <c r="BH564"/>
  <c r="BG564"/>
  <c r="BF564"/>
  <c r="T564"/>
  <c r="R564"/>
  <c r="P564"/>
  <c r="BI561"/>
  <c r="BH561"/>
  <c r="BG561"/>
  <c r="BF561"/>
  <c r="T561"/>
  <c r="R561"/>
  <c r="P561"/>
  <c r="BI558"/>
  <c r="BH558"/>
  <c r="BG558"/>
  <c r="BF558"/>
  <c r="T558"/>
  <c r="R558"/>
  <c r="P558"/>
  <c r="BI555"/>
  <c r="BH555"/>
  <c r="BG555"/>
  <c r="BF555"/>
  <c r="T555"/>
  <c r="R555"/>
  <c r="P555"/>
  <c r="BI552"/>
  <c r="BH552"/>
  <c r="BG552"/>
  <c r="BF552"/>
  <c r="T552"/>
  <c r="R552"/>
  <c r="P552"/>
  <c r="BI548"/>
  <c r="BH548"/>
  <c r="BG548"/>
  <c r="BF548"/>
  <c r="T548"/>
  <c r="R548"/>
  <c r="P548"/>
  <c r="BI544"/>
  <c r="BH544"/>
  <c r="BG544"/>
  <c r="BF544"/>
  <c r="T544"/>
  <c r="R544"/>
  <c r="P544"/>
  <c r="BI538"/>
  <c r="BH538"/>
  <c r="BG538"/>
  <c r="BF538"/>
  <c r="T538"/>
  <c r="R538"/>
  <c r="P538"/>
  <c r="BI535"/>
  <c r="BH535"/>
  <c r="BG535"/>
  <c r="BF535"/>
  <c r="T535"/>
  <c r="R535"/>
  <c r="P535"/>
  <c r="BI532"/>
  <c r="BH532"/>
  <c r="BG532"/>
  <c r="BF532"/>
  <c r="T532"/>
  <c r="R532"/>
  <c r="P532"/>
  <c r="BI528"/>
  <c r="BH528"/>
  <c r="BG528"/>
  <c r="BF528"/>
  <c r="T528"/>
  <c r="R528"/>
  <c r="P528"/>
  <c r="BI526"/>
  <c r="BH526"/>
  <c r="BG526"/>
  <c r="BF526"/>
  <c r="T526"/>
  <c r="R526"/>
  <c r="P526"/>
  <c r="BI522"/>
  <c r="BH522"/>
  <c r="BG522"/>
  <c r="BF522"/>
  <c r="T522"/>
  <c r="R522"/>
  <c r="P522"/>
  <c r="BI520"/>
  <c r="BH520"/>
  <c r="BG520"/>
  <c r="BF520"/>
  <c r="T520"/>
  <c r="R520"/>
  <c r="P520"/>
  <c r="BI517"/>
  <c r="BH517"/>
  <c r="BG517"/>
  <c r="BF517"/>
  <c r="T517"/>
  <c r="R517"/>
  <c r="P517"/>
  <c r="BI513"/>
  <c r="BH513"/>
  <c r="BG513"/>
  <c r="BF513"/>
  <c r="T513"/>
  <c r="T512"/>
  <c r="R513"/>
  <c r="R512"/>
  <c r="P513"/>
  <c r="P512"/>
  <c r="BI510"/>
  <c r="BH510"/>
  <c r="BG510"/>
  <c r="BF510"/>
  <c r="T510"/>
  <c r="R510"/>
  <c r="P510"/>
  <c r="BI508"/>
  <c r="BH508"/>
  <c r="BG508"/>
  <c r="BF508"/>
  <c r="T508"/>
  <c r="R508"/>
  <c r="P508"/>
  <c r="BI505"/>
  <c r="BH505"/>
  <c r="BG505"/>
  <c r="BF505"/>
  <c r="T505"/>
  <c r="R505"/>
  <c r="P505"/>
  <c r="BI503"/>
  <c r="BH503"/>
  <c r="BG503"/>
  <c r="BF503"/>
  <c r="T503"/>
  <c r="R503"/>
  <c r="P503"/>
  <c r="BI501"/>
  <c r="BH501"/>
  <c r="BG501"/>
  <c r="BF501"/>
  <c r="T501"/>
  <c r="R501"/>
  <c r="P501"/>
  <c r="BI497"/>
  <c r="BH497"/>
  <c r="BG497"/>
  <c r="BF497"/>
  <c r="T497"/>
  <c r="R497"/>
  <c r="P497"/>
  <c r="BI494"/>
  <c r="BH494"/>
  <c r="BG494"/>
  <c r="BF494"/>
  <c r="T494"/>
  <c r="R494"/>
  <c r="P494"/>
  <c r="BI491"/>
  <c r="BH491"/>
  <c r="BG491"/>
  <c r="BF491"/>
  <c r="T491"/>
  <c r="R491"/>
  <c r="P491"/>
  <c r="BI488"/>
  <c r="BH488"/>
  <c r="BG488"/>
  <c r="BF488"/>
  <c r="T488"/>
  <c r="R488"/>
  <c r="P488"/>
  <c r="BI486"/>
  <c r="BH486"/>
  <c r="BG486"/>
  <c r="BF486"/>
  <c r="T486"/>
  <c r="R486"/>
  <c r="P486"/>
  <c r="BI483"/>
  <c r="BH483"/>
  <c r="BG483"/>
  <c r="BF483"/>
  <c r="T483"/>
  <c r="R483"/>
  <c r="P483"/>
  <c r="BI480"/>
  <c r="BH480"/>
  <c r="BG480"/>
  <c r="BF480"/>
  <c r="T480"/>
  <c r="R480"/>
  <c r="P480"/>
  <c r="BI477"/>
  <c r="BH477"/>
  <c r="BG477"/>
  <c r="BF477"/>
  <c r="T477"/>
  <c r="R477"/>
  <c r="P477"/>
  <c r="BI475"/>
  <c r="BH475"/>
  <c r="BG475"/>
  <c r="BF475"/>
  <c r="T475"/>
  <c r="R475"/>
  <c r="P475"/>
  <c r="BI473"/>
  <c r="BH473"/>
  <c r="BG473"/>
  <c r="BF473"/>
  <c r="T473"/>
  <c r="R473"/>
  <c r="P473"/>
  <c r="BI471"/>
  <c r="BH471"/>
  <c r="BG471"/>
  <c r="BF471"/>
  <c r="T471"/>
  <c r="R471"/>
  <c r="P471"/>
  <c r="BI468"/>
  <c r="BH468"/>
  <c r="BG468"/>
  <c r="BF468"/>
  <c r="T468"/>
  <c r="R468"/>
  <c r="P468"/>
  <c r="BI465"/>
  <c r="BH465"/>
  <c r="BG465"/>
  <c r="BF465"/>
  <c r="T465"/>
  <c r="R465"/>
  <c r="P465"/>
  <c r="BI461"/>
  <c r="BH461"/>
  <c r="BG461"/>
  <c r="BF461"/>
  <c r="T461"/>
  <c r="R461"/>
  <c r="P461"/>
  <c r="BI458"/>
  <c r="BH458"/>
  <c r="BG458"/>
  <c r="BF458"/>
  <c r="T458"/>
  <c r="R458"/>
  <c r="P458"/>
  <c r="BI456"/>
  <c r="BH456"/>
  <c r="BG456"/>
  <c r="BF456"/>
  <c r="T456"/>
  <c r="R456"/>
  <c r="P456"/>
  <c r="BI453"/>
  <c r="BH453"/>
  <c r="BG453"/>
  <c r="BF453"/>
  <c r="T453"/>
  <c r="R453"/>
  <c r="P453"/>
  <c r="BI449"/>
  <c r="BH449"/>
  <c r="BG449"/>
  <c r="BF449"/>
  <c r="T449"/>
  <c r="R449"/>
  <c r="P449"/>
  <c r="BI446"/>
  <c r="BH446"/>
  <c r="BG446"/>
  <c r="BF446"/>
  <c r="T446"/>
  <c r="R446"/>
  <c r="P446"/>
  <c r="BI443"/>
  <c r="BH443"/>
  <c r="BG443"/>
  <c r="BF443"/>
  <c r="T443"/>
  <c r="R443"/>
  <c r="P443"/>
  <c r="BI440"/>
  <c r="BH440"/>
  <c r="BG440"/>
  <c r="BF440"/>
  <c r="T440"/>
  <c r="R440"/>
  <c r="P440"/>
  <c r="BI437"/>
  <c r="BH437"/>
  <c r="BG437"/>
  <c r="BF437"/>
  <c r="T437"/>
  <c r="R437"/>
  <c r="P437"/>
  <c r="BI434"/>
  <c r="BH434"/>
  <c r="BG434"/>
  <c r="BF434"/>
  <c r="T434"/>
  <c r="R434"/>
  <c r="P434"/>
  <c r="BI432"/>
  <c r="BH432"/>
  <c r="BG432"/>
  <c r="BF432"/>
  <c r="T432"/>
  <c r="R432"/>
  <c r="P432"/>
  <c r="BI429"/>
  <c r="BH429"/>
  <c r="BG429"/>
  <c r="BF429"/>
  <c r="T429"/>
  <c r="R429"/>
  <c r="P429"/>
  <c r="BI427"/>
  <c r="BH427"/>
  <c r="BG427"/>
  <c r="BF427"/>
  <c r="T427"/>
  <c r="R427"/>
  <c r="P427"/>
  <c r="BI424"/>
  <c r="BH424"/>
  <c r="BG424"/>
  <c r="BF424"/>
  <c r="T424"/>
  <c r="R424"/>
  <c r="P424"/>
  <c r="BI422"/>
  <c r="BH422"/>
  <c r="BG422"/>
  <c r="BF422"/>
  <c r="T422"/>
  <c r="R422"/>
  <c r="P422"/>
  <c r="BI419"/>
  <c r="BH419"/>
  <c r="BG419"/>
  <c r="BF419"/>
  <c r="T419"/>
  <c r="R419"/>
  <c r="P419"/>
  <c r="BI416"/>
  <c r="BH416"/>
  <c r="BG416"/>
  <c r="BF416"/>
  <c r="T416"/>
  <c r="R416"/>
  <c r="P416"/>
  <c r="BI414"/>
  <c r="BH414"/>
  <c r="BG414"/>
  <c r="BF414"/>
  <c r="T414"/>
  <c r="R414"/>
  <c r="P414"/>
  <c r="BI412"/>
  <c r="BH412"/>
  <c r="BG412"/>
  <c r="BF412"/>
  <c r="T412"/>
  <c r="R412"/>
  <c r="P412"/>
  <c r="BI409"/>
  <c r="BH409"/>
  <c r="BG409"/>
  <c r="BF409"/>
  <c r="T409"/>
  <c r="R409"/>
  <c r="P409"/>
  <c r="BI406"/>
  <c r="BH406"/>
  <c r="BG406"/>
  <c r="BF406"/>
  <c r="T406"/>
  <c r="R406"/>
  <c r="P406"/>
  <c r="BI403"/>
  <c r="BH403"/>
  <c r="BG403"/>
  <c r="BF403"/>
  <c r="T403"/>
  <c r="R403"/>
  <c r="P403"/>
  <c r="BI400"/>
  <c r="BH400"/>
  <c r="BG400"/>
  <c r="BF400"/>
  <c r="T400"/>
  <c r="R400"/>
  <c r="P400"/>
  <c r="BI397"/>
  <c r="BH397"/>
  <c r="BG397"/>
  <c r="BF397"/>
  <c r="T397"/>
  <c r="R397"/>
  <c r="P397"/>
  <c r="BI394"/>
  <c r="BH394"/>
  <c r="BG394"/>
  <c r="BF394"/>
  <c r="T394"/>
  <c r="R394"/>
  <c r="P394"/>
  <c r="BI391"/>
  <c r="BH391"/>
  <c r="BG391"/>
  <c r="BF391"/>
  <c r="T391"/>
  <c r="R391"/>
  <c r="P391"/>
  <c r="BI388"/>
  <c r="BH388"/>
  <c r="BG388"/>
  <c r="BF388"/>
  <c r="T388"/>
  <c r="R388"/>
  <c r="P388"/>
  <c r="BI385"/>
  <c r="BH385"/>
  <c r="BG385"/>
  <c r="BF385"/>
  <c r="T385"/>
  <c r="R385"/>
  <c r="P385"/>
  <c r="BI383"/>
  <c r="BH383"/>
  <c r="BG383"/>
  <c r="BF383"/>
  <c r="T383"/>
  <c r="R383"/>
  <c r="P383"/>
  <c r="BI380"/>
  <c r="BH380"/>
  <c r="BG380"/>
  <c r="BF380"/>
  <c r="T380"/>
  <c r="R380"/>
  <c r="P380"/>
  <c r="BI379"/>
  <c r="BH379"/>
  <c r="BG379"/>
  <c r="BF379"/>
  <c r="T379"/>
  <c r="R379"/>
  <c r="P379"/>
  <c r="BI377"/>
  <c r="BH377"/>
  <c r="BG377"/>
  <c r="BF377"/>
  <c r="T377"/>
  <c r="R377"/>
  <c r="P377"/>
  <c r="BI375"/>
  <c r="BH375"/>
  <c r="BG375"/>
  <c r="BF375"/>
  <c r="T375"/>
  <c r="R375"/>
  <c r="P375"/>
  <c r="BI372"/>
  <c r="BH372"/>
  <c r="BG372"/>
  <c r="BF372"/>
  <c r="T372"/>
  <c r="R372"/>
  <c r="P372"/>
  <c r="BI367"/>
  <c r="BH367"/>
  <c r="BG367"/>
  <c r="BF367"/>
  <c r="T367"/>
  <c r="R367"/>
  <c r="P367"/>
  <c r="BI355"/>
  <c r="BH355"/>
  <c r="BG355"/>
  <c r="BF355"/>
  <c r="T355"/>
  <c r="R355"/>
  <c r="P355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5"/>
  <c r="BH345"/>
  <c r="BG345"/>
  <c r="BF345"/>
  <c r="T345"/>
  <c r="R345"/>
  <c r="P345"/>
  <c r="BI343"/>
  <c r="BH343"/>
  <c r="BG343"/>
  <c r="BF343"/>
  <c r="T343"/>
  <c r="R343"/>
  <c r="P343"/>
  <c r="BI340"/>
  <c r="BH340"/>
  <c r="BG340"/>
  <c r="BF340"/>
  <c r="T340"/>
  <c r="R340"/>
  <c r="P340"/>
  <c r="BI337"/>
  <c r="BH337"/>
  <c r="BG337"/>
  <c r="BF337"/>
  <c r="T337"/>
  <c r="R337"/>
  <c r="P337"/>
  <c r="BI334"/>
  <c r="BH334"/>
  <c r="BG334"/>
  <c r="BF334"/>
  <c r="T334"/>
  <c r="R334"/>
  <c r="P334"/>
  <c r="BI327"/>
  <c r="BH327"/>
  <c r="BG327"/>
  <c r="BF327"/>
  <c r="T327"/>
  <c r="R327"/>
  <c r="P327"/>
  <c r="BI324"/>
  <c r="BH324"/>
  <c r="BG324"/>
  <c r="BF324"/>
  <c r="T324"/>
  <c r="R324"/>
  <c r="P324"/>
  <c r="BI322"/>
  <c r="BH322"/>
  <c r="BG322"/>
  <c r="BF322"/>
  <c r="T322"/>
  <c r="R322"/>
  <c r="P322"/>
  <c r="BI319"/>
  <c r="BH319"/>
  <c r="BG319"/>
  <c r="BF319"/>
  <c r="T319"/>
  <c r="R319"/>
  <c r="P319"/>
  <c r="BI316"/>
  <c r="BH316"/>
  <c r="BG316"/>
  <c r="BF316"/>
  <c r="T316"/>
  <c r="R316"/>
  <c r="P316"/>
  <c r="BI313"/>
  <c r="BH313"/>
  <c r="BG313"/>
  <c r="BF313"/>
  <c r="T313"/>
  <c r="R313"/>
  <c r="P313"/>
  <c r="BI309"/>
  <c r="BH309"/>
  <c r="BG309"/>
  <c r="BF309"/>
  <c r="T309"/>
  <c r="R309"/>
  <c r="P309"/>
  <c r="BI306"/>
  <c r="BH306"/>
  <c r="BG306"/>
  <c r="BF306"/>
  <c r="T306"/>
  <c r="R306"/>
  <c r="P306"/>
  <c r="BI304"/>
  <c r="BH304"/>
  <c r="BG304"/>
  <c r="BF304"/>
  <c r="T304"/>
  <c r="R304"/>
  <c r="P304"/>
  <c r="BI301"/>
  <c r="BH301"/>
  <c r="BG301"/>
  <c r="BF301"/>
  <c r="T301"/>
  <c r="R301"/>
  <c r="P301"/>
  <c r="BI299"/>
  <c r="BH299"/>
  <c r="BG299"/>
  <c r="BF299"/>
  <c r="T299"/>
  <c r="R299"/>
  <c r="P299"/>
  <c r="BI296"/>
  <c r="BH296"/>
  <c r="BG296"/>
  <c r="BF296"/>
  <c r="T296"/>
  <c r="R296"/>
  <c r="P296"/>
  <c r="BI294"/>
  <c r="BH294"/>
  <c r="BG294"/>
  <c r="BF294"/>
  <c r="T294"/>
  <c r="R294"/>
  <c r="P294"/>
  <c r="BI291"/>
  <c r="BH291"/>
  <c r="BG291"/>
  <c r="BF291"/>
  <c r="T291"/>
  <c r="R291"/>
  <c r="P291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0"/>
  <c r="BH280"/>
  <c r="BG280"/>
  <c r="BF280"/>
  <c r="T280"/>
  <c r="R280"/>
  <c r="P280"/>
  <c r="BI277"/>
  <c r="BH277"/>
  <c r="BG277"/>
  <c r="BF277"/>
  <c r="T277"/>
  <c r="R277"/>
  <c r="P277"/>
  <c r="BI274"/>
  <c r="BH274"/>
  <c r="BG274"/>
  <c r="BF274"/>
  <c r="T274"/>
  <c r="R274"/>
  <c r="P274"/>
  <c r="BI272"/>
  <c r="BH272"/>
  <c r="BG272"/>
  <c r="BF272"/>
  <c r="T272"/>
  <c r="R272"/>
  <c r="P272"/>
  <c r="BI269"/>
  <c r="BH269"/>
  <c r="BG269"/>
  <c r="BF269"/>
  <c r="T269"/>
  <c r="R269"/>
  <c r="P269"/>
  <c r="BI266"/>
  <c r="BH266"/>
  <c r="BG266"/>
  <c r="BF266"/>
  <c r="T266"/>
  <c r="R266"/>
  <c r="P266"/>
  <c r="BI263"/>
  <c r="BH263"/>
  <c r="BG263"/>
  <c r="BF263"/>
  <c r="T263"/>
  <c r="R263"/>
  <c r="P263"/>
  <c r="BI259"/>
  <c r="BH259"/>
  <c r="BG259"/>
  <c r="BF259"/>
  <c r="T259"/>
  <c r="R259"/>
  <c r="P259"/>
  <c r="BI256"/>
  <c r="BH256"/>
  <c r="BG256"/>
  <c r="BF256"/>
  <c r="T256"/>
  <c r="R256"/>
  <c r="P256"/>
  <c r="BI252"/>
  <c r="BH252"/>
  <c r="BG252"/>
  <c r="BF252"/>
  <c r="T252"/>
  <c r="R252"/>
  <c r="P252"/>
  <c r="BI247"/>
  <c r="BH247"/>
  <c r="BG247"/>
  <c r="BF247"/>
  <c r="T247"/>
  <c r="R247"/>
  <c r="P247"/>
  <c r="BI244"/>
  <c r="BH244"/>
  <c r="BG244"/>
  <c r="BF244"/>
  <c r="T244"/>
  <c r="R244"/>
  <c r="P244"/>
  <c r="BI240"/>
  <c r="BH240"/>
  <c r="BG240"/>
  <c r="BF240"/>
  <c r="T240"/>
  <c r="R240"/>
  <c r="P240"/>
  <c r="BI237"/>
  <c r="BH237"/>
  <c r="BG237"/>
  <c r="BF237"/>
  <c r="T237"/>
  <c r="R237"/>
  <c r="P237"/>
  <c r="BI235"/>
  <c r="BH235"/>
  <c r="BG235"/>
  <c r="BF235"/>
  <c r="T235"/>
  <c r="R235"/>
  <c r="P235"/>
  <c r="BI231"/>
  <c r="BH231"/>
  <c r="BG231"/>
  <c r="BF231"/>
  <c r="T231"/>
  <c r="R231"/>
  <c r="P231"/>
  <c r="BI227"/>
  <c r="BH227"/>
  <c r="BG227"/>
  <c r="BF227"/>
  <c r="T227"/>
  <c r="R227"/>
  <c r="P227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8"/>
  <c r="BH208"/>
  <c r="BG208"/>
  <c r="BF208"/>
  <c r="T208"/>
  <c r="R208"/>
  <c r="P208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5"/>
  <c r="BH195"/>
  <c r="BG195"/>
  <c r="BF195"/>
  <c r="T195"/>
  <c r="R195"/>
  <c r="P195"/>
  <c r="BI193"/>
  <c r="BH193"/>
  <c r="BG193"/>
  <c r="BF193"/>
  <c r="T193"/>
  <c r="R193"/>
  <c r="P193"/>
  <c r="BI190"/>
  <c r="BH190"/>
  <c r="BG190"/>
  <c r="BF190"/>
  <c r="T190"/>
  <c r="R190"/>
  <c r="P190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69"/>
  <c r="BH169"/>
  <c r="BG169"/>
  <c r="BF169"/>
  <c r="T169"/>
  <c r="R169"/>
  <c r="P169"/>
  <c r="BI167"/>
  <c r="BH167"/>
  <c r="BG167"/>
  <c r="BF167"/>
  <c r="T167"/>
  <c r="R167"/>
  <c r="P167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39"/>
  <c r="BH139"/>
  <c r="BG139"/>
  <c r="BF139"/>
  <c r="T139"/>
  <c r="R139"/>
  <c r="P139"/>
  <c r="BI136"/>
  <c r="BH136"/>
  <c r="BG136"/>
  <c r="BF136"/>
  <c r="T136"/>
  <c r="R136"/>
  <c r="P136"/>
  <c r="BI131"/>
  <c r="BH131"/>
  <c r="BG131"/>
  <c r="BF131"/>
  <c r="T131"/>
  <c r="R131"/>
  <c r="P131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6"/>
  <c r="BH116"/>
  <c r="BG116"/>
  <c r="BF116"/>
  <c r="T116"/>
  <c r="R116"/>
  <c r="P116"/>
  <c r="J110"/>
  <c r="J109"/>
  <c r="F109"/>
  <c r="F107"/>
  <c r="E105"/>
  <c r="J55"/>
  <c r="J54"/>
  <c r="F54"/>
  <c r="F52"/>
  <c r="E50"/>
  <c r="J18"/>
  <c r="E18"/>
  <c r="F110"/>
  <c r="J17"/>
  <c r="J12"/>
  <c r="J52"/>
  <c r="E7"/>
  <c r="E103"/>
  <c i="1" r="L50"/>
  <c r="AM50"/>
  <c r="AM49"/>
  <c r="L49"/>
  <c r="AM47"/>
  <c r="L47"/>
  <c r="L45"/>
  <c r="L44"/>
  <c i="2" r="BK657"/>
  <c r="J412"/>
  <c r="BK131"/>
  <c i="3" r="J680"/>
  <c r="J503"/>
  <c i="2" r="J1149"/>
  <c r="BK1017"/>
  <c r="BK742"/>
  <c r="BK372"/>
  <c r="BK208"/>
  <c i="3" r="J570"/>
  <c r="BK277"/>
  <c i="2" r="J1155"/>
  <c r="BK1010"/>
  <c r="BK745"/>
  <c r="BK634"/>
  <c r="BK216"/>
  <c i="3" r="J372"/>
  <c i="2" r="BK904"/>
  <c r="J671"/>
  <c r="BK483"/>
  <c r="J161"/>
  <c i="4" r="BK107"/>
  <c i="3" r="BK346"/>
  <c r="BK111"/>
  <c i="2" r="J1096"/>
  <c r="BK894"/>
  <c r="J440"/>
  <c r="J198"/>
  <c i="3" r="J703"/>
  <c r="J247"/>
  <c i="2" r="BK919"/>
  <c r="J748"/>
  <c r="BK644"/>
  <c r="J508"/>
  <c r="J304"/>
  <c r="BK190"/>
  <c r="BK126"/>
  <c i="5" r="J232"/>
  <c i="4" r="BK136"/>
  <c i="3" r="BK308"/>
  <c i="2" r="BK1210"/>
  <c r="J935"/>
  <c r="J680"/>
  <c i="4" r="BK119"/>
  <c i="3" r="BK439"/>
  <c r="BK264"/>
  <c i="2" r="BK1214"/>
  <c r="J1003"/>
  <c r="BK798"/>
  <c r="J449"/>
  <c r="BK345"/>
  <c r="J266"/>
  <c r="BK136"/>
  <c i="5" r="BK181"/>
  <c i="3" r="BK618"/>
  <c r="J405"/>
  <c i="2" r="BK790"/>
  <c r="BK636"/>
  <c r="J345"/>
  <c i="5" r="BK250"/>
  <c i="3" r="J518"/>
  <c r="J314"/>
  <c i="2" r="BK1202"/>
  <c r="BK1040"/>
  <c r="BK810"/>
  <c r="BK528"/>
  <c r="J309"/>
  <c r="J173"/>
  <c r="J1223"/>
  <c r="J1136"/>
  <c r="BK1052"/>
  <c r="J779"/>
  <c r="J494"/>
  <c r="BK240"/>
  <c i="4" r="BK112"/>
  <c i="3" r="BK550"/>
  <c r="J273"/>
  <c i="2" r="BK1120"/>
  <c r="J977"/>
  <c r="BK838"/>
  <c r="BK522"/>
  <c r="J299"/>
  <c i="5" r="BK190"/>
  <c i="3" r="J279"/>
  <c i="2" r="J1012"/>
  <c r="BK806"/>
  <c r="J589"/>
  <c r="J244"/>
  <c i="3" r="BK589"/>
  <c r="BK311"/>
  <c i="2" r="BK992"/>
  <c r="BK733"/>
  <c r="BK538"/>
  <c r="BK388"/>
  <c i="5" r="BK259"/>
  <c i="4" r="BK104"/>
  <c i="3" r="J407"/>
  <c i="2" r="BK1233"/>
  <c r="J1028"/>
  <c r="J736"/>
  <c r="BK139"/>
  <c i="3" r="BK499"/>
  <c r="BK201"/>
  <c i="2" r="BK818"/>
  <c r="BK660"/>
  <c r="BK505"/>
  <c r="J367"/>
  <c r="J123"/>
  <c i="5" r="J253"/>
  <c i="3" r="BK562"/>
  <c r="BK396"/>
  <c r="BK179"/>
  <c i="2" r="BK1152"/>
  <c r="J1064"/>
  <c r="J794"/>
  <c i="4" r="BK133"/>
  <c i="3" r="BK450"/>
  <c r="BK226"/>
  <c i="2" r="J1130"/>
  <c r="J628"/>
  <c r="BK380"/>
  <c r="BK231"/>
  <c i="5" r="J247"/>
  <c i="3" r="J708"/>
  <c r="BK477"/>
  <c r="J141"/>
  <c i="2" r="J1102"/>
  <c r="BK628"/>
  <c r="BK471"/>
  <c r="BK259"/>
  <c r="J151"/>
  <c i="3" r="J688"/>
  <c r="BK540"/>
  <c r="J287"/>
  <c i="2" r="J1014"/>
  <c r="BK767"/>
  <c r="J351"/>
  <c i="5" r="J202"/>
  <c i="3" r="J694"/>
  <c r="BK454"/>
  <c i="2" r="J1157"/>
  <c r="BK914"/>
  <c r="BK663"/>
  <c r="J503"/>
  <c r="J377"/>
  <c r="BK205"/>
  <c r="J933"/>
  <c r="J634"/>
  <c r="BK548"/>
  <c r="J184"/>
  <c i="5" r="J259"/>
  <c i="4" r="J93"/>
  <c i="3" r="J321"/>
  <c i="2" r="J929"/>
  <c r="BK555"/>
  <c r="BK414"/>
  <c r="BK324"/>
  <c i="5" r="J270"/>
  <c r="J153"/>
  <c i="6" r="J99"/>
  <c i="4" r="J124"/>
  <c i="3" r="J564"/>
  <c r="J409"/>
  <c r="BK151"/>
  <c i="2" r="BK981"/>
  <c r="J767"/>
  <c i="5" r="J244"/>
  <c i="3" r="J589"/>
  <c r="BK523"/>
  <c r="J474"/>
  <c r="J368"/>
  <c r="BK243"/>
  <c i="2" r="BK1264"/>
  <c r="J1217"/>
  <c r="J1152"/>
  <c r="J1056"/>
  <c r="BK924"/>
  <c r="BK718"/>
  <c r="BK488"/>
  <c r="J263"/>
  <c i="4" r="J158"/>
  <c i="3" r="BK544"/>
  <c r="BK452"/>
  <c r="J187"/>
  <c i="2" r="BK1025"/>
  <c r="BK812"/>
  <c r="J280"/>
  <c i="3" r="J340"/>
  <c i="2" r="J1202"/>
  <c r="BK1012"/>
  <c r="BK397"/>
  <c i="6" r="J110"/>
  <c i="3" r="J634"/>
  <c r="J444"/>
  <c i="2" r="BK970"/>
  <c r="BK784"/>
  <c r="BK686"/>
  <c r="J538"/>
  <c r="BK458"/>
  <c r="BK147"/>
  <c i="5" r="BK264"/>
  <c i="3" r="BK548"/>
  <c r="BK279"/>
  <c i="2" r="J1160"/>
  <c r="J1076"/>
  <c r="BK907"/>
  <c r="J788"/>
  <c i="5" r="J115"/>
  <c i="3" r="BK474"/>
  <c r="J330"/>
  <c i="2" r="J1258"/>
  <c r="J1022"/>
  <c r="J561"/>
  <c r="BK277"/>
  <c i="6" r="BK110"/>
  <c i="4" r="J153"/>
  <c i="3" r="BK606"/>
  <c r="J258"/>
  <c i="2" r="J1146"/>
  <c r="J931"/>
  <c r="BK776"/>
  <c r="BK403"/>
  <c i="3" r="J665"/>
  <c r="BK469"/>
  <c r="BK303"/>
  <c i="2" r="BK987"/>
  <c r="BK802"/>
  <c r="BK630"/>
  <c r="BK494"/>
  <c r="BK340"/>
  <c r="BK178"/>
  <c i="4" r="BK89"/>
  <c i="3" r="BK612"/>
  <c r="J562"/>
  <c r="J358"/>
  <c r="J127"/>
  <c i="2" r="J773"/>
  <c r="BK597"/>
  <c r="J313"/>
  <c i="5" r="BK235"/>
  <c r="BK131"/>
  <c i="3" r="BK218"/>
  <c i="2" r="BK1149"/>
  <c r="J875"/>
  <c r="BK652"/>
  <c r="BK394"/>
  <c i="6" r="J95"/>
  <c i="4" r="BK127"/>
  <c i="3" r="J606"/>
  <c r="J521"/>
  <c r="J348"/>
  <c r="J163"/>
  <c i="2" r="J943"/>
  <c r="J841"/>
  <c r="BK626"/>
  <c r="BK544"/>
  <c r="BK385"/>
  <c i="5" r="J301"/>
  <c r="J280"/>
  <c r="BK241"/>
  <c i="4" r="J104"/>
  <c i="3" r="J446"/>
  <c r="BK342"/>
  <c r="BK138"/>
  <c i="2" r="BK835"/>
  <c r="BK710"/>
  <c r="BK564"/>
  <c r="J446"/>
  <c r="J397"/>
  <c r="J213"/>
  <c r="BK123"/>
  <c i="5" r="BK200"/>
  <c r="J127"/>
  <c i="6" r="BK95"/>
  <c i="5" r="BK194"/>
  <c i="4" r="J109"/>
  <c i="3" r="BK631"/>
  <c r="J425"/>
  <c r="J213"/>
  <c r="BK107"/>
  <c i="2" r="J979"/>
  <c r="BK937"/>
  <c r="J816"/>
  <c r="BK647"/>
  <c i="4" r="J127"/>
  <c i="3" r="BK574"/>
  <c r="J494"/>
  <c r="BK399"/>
  <c r="J325"/>
  <c r="J168"/>
  <c i="2" r="J668"/>
  <c r="J548"/>
  <c r="J403"/>
  <c r="J147"/>
  <c i="3" r="J700"/>
  <c r="BK570"/>
  <c r="J491"/>
  <c i="2" r="J1181"/>
  <c r="BK1022"/>
  <c r="J858"/>
  <c r="J621"/>
  <c r="J219"/>
  <c i="5" r="BK145"/>
  <c i="3" r="BK333"/>
  <c i="2" r="BK1241"/>
  <c r="J1099"/>
  <c r="BK814"/>
  <c r="BK566"/>
  <c r="J139"/>
  <c i="3" r="BK348"/>
  <c i="2" r="J941"/>
  <c r="BK748"/>
  <c r="BK576"/>
  <c r="J406"/>
  <c i="5" r="BK297"/>
  <c r="J131"/>
  <c i="3" r="J643"/>
  <c r="BK391"/>
  <c r="BK123"/>
  <c i="2" r="BK1067"/>
  <c r="J967"/>
  <c r="BK730"/>
  <c r="BK227"/>
  <c i="4" r="J107"/>
  <c i="3" r="J378"/>
  <c i="2" r="J994"/>
  <c r="J848"/>
  <c r="BK671"/>
  <c r="J535"/>
  <c r="BK280"/>
  <c r="BK156"/>
  <c i="5" r="J273"/>
  <c r="BK127"/>
  <c i="3" r="BK457"/>
  <c r="BK240"/>
  <c i="2" r="J1163"/>
  <c r="J1017"/>
  <c i="6" r="BK106"/>
  <c i="4" r="J111"/>
  <c i="3" r="J448"/>
  <c r="J262"/>
  <c i="2" r="J1244"/>
  <c r="J1052"/>
  <c r="J897"/>
  <c r="J477"/>
  <c r="BK327"/>
  <c r="BK195"/>
  <c i="5" r="BK284"/>
  <c r="J164"/>
  <c i="3" r="J620"/>
  <c r="BK287"/>
  <c i="2" r="J1247"/>
  <c r="J856"/>
  <c r="BK642"/>
  <c i="5" r="J222"/>
  <c i="3" r="BK409"/>
  <c i="2" r="BK945"/>
  <c r="J654"/>
  <c r="J284"/>
  <c i="5" r="J190"/>
  <c i="3" r="J526"/>
  <c r="J411"/>
  <c i="2" r="J1261"/>
  <c r="J1001"/>
  <c r="BK788"/>
  <c r="J513"/>
  <c r="BK301"/>
  <c r="BK1236"/>
  <c r="BK1138"/>
  <c r="J1105"/>
  <c r="BK967"/>
  <c r="J822"/>
  <c r="J632"/>
  <c r="BK419"/>
  <c r="BK244"/>
  <c r="BK116"/>
  <c i="3" r="BK672"/>
  <c r="BK501"/>
  <c i="2" r="BK1194"/>
  <c r="J1087"/>
  <c r="BK892"/>
  <c r="BK639"/>
  <c r="J306"/>
  <c i="5" r="BK208"/>
  <c i="3" r="J311"/>
  <c i="2" r="BK1163"/>
  <c r="BK875"/>
  <c r="BK561"/>
  <c i="3" r="BK444"/>
  <c r="BK268"/>
  <c i="2" r="BK917"/>
  <c r="BK605"/>
  <c r="BK473"/>
  <c i="5" r="BK302"/>
  <c i="4" r="BK124"/>
  <c i="3" r="BK485"/>
  <c r="BK294"/>
  <c i="2" r="BK1247"/>
  <c r="BK1122"/>
  <c r="J981"/>
  <c r="BK582"/>
  <c r="J205"/>
  <c i="3" r="J600"/>
  <c r="BK407"/>
  <c i="2" r="J985"/>
  <c r="J722"/>
  <c r="BK558"/>
  <c r="J414"/>
  <c r="J131"/>
  <c i="5" r="J181"/>
  <c i="3" r="J452"/>
  <c r="BK163"/>
  <c i="2" r="BK1157"/>
  <c r="J955"/>
  <c r="J802"/>
  <c i="5" r="BK222"/>
  <c i="3" r="BK580"/>
  <c r="BK337"/>
  <c i="2" r="J1264"/>
  <c r="BK1076"/>
  <c r="J782"/>
  <c r="J388"/>
  <c r="J210"/>
  <c i="5" r="BK244"/>
  <c i="3" r="J697"/>
  <c r="J461"/>
  <c r="BK213"/>
  <c i="2" r="J1233"/>
  <c r="BK1028"/>
  <c r="J715"/>
  <c r="BK353"/>
  <c i="4" r="J160"/>
  <c i="3" r="J618"/>
  <c r="J594"/>
  <c i="2" r="BK1230"/>
  <c r="BK822"/>
  <c r="BK680"/>
  <c r="J510"/>
  <c r="J372"/>
  <c r="J176"/>
  <c i="5" r="BK198"/>
  <c i="4" r="J89"/>
  <c i="3" r="BK623"/>
  <c r="J544"/>
  <c r="J396"/>
  <c r="BK149"/>
  <c i="2" r="BK899"/>
  <c r="BK623"/>
  <c r="BK224"/>
  <c i="5" r="J288"/>
  <c r="J238"/>
  <c i="3" r="BK564"/>
  <c r="BK423"/>
  <c r="BK172"/>
  <c i="2" r="BK851"/>
  <c r="J686"/>
  <c r="BK616"/>
  <c r="J473"/>
  <c r="J416"/>
  <c r="BK343"/>
  <c r="BK247"/>
  <c r="BK151"/>
  <c i="5" r="J241"/>
  <c r="BK178"/>
  <c r="J108"/>
  <c i="6" r="J88"/>
  <c i="4" r="J121"/>
  <c i="3" r="BK637"/>
  <c r="J603"/>
  <c r="J554"/>
  <c r="J303"/>
  <c r="BK216"/>
  <c i="2" r="J845"/>
  <c r="J639"/>
  <c i="3" r="BK535"/>
  <c r="BK460"/>
  <c r="J346"/>
  <c r="J221"/>
  <c r="BK130"/>
  <c i="2" r="BK1244"/>
  <c r="J1206"/>
  <c r="BK1127"/>
  <c r="BK1048"/>
  <c r="J907"/>
  <c r="J605"/>
  <c r="J427"/>
  <c r="BK200"/>
  <c i="3" r="BK668"/>
  <c r="J266"/>
  <c i="2" r="J1175"/>
  <c r="J1073"/>
  <c r="BK886"/>
  <c r="J695"/>
  <c r="BK409"/>
  <c i="6" r="BK97"/>
  <c i="3" r="J436"/>
  <c r="BK282"/>
  <c i="2" r="J1173"/>
  <c r="J1025"/>
  <c i="5" r="J96"/>
  <c i="3" r="J609"/>
  <c r="J282"/>
  <c i="2" r="BK1255"/>
  <c r="J1079"/>
  <c r="J902"/>
  <c r="J636"/>
  <c r="J126"/>
  <c i="3" r="BK603"/>
  <c r="BK330"/>
  <c i="2" r="BK897"/>
  <c r="J751"/>
  <c r="J657"/>
  <c r="BK520"/>
  <c r="BK446"/>
  <c r="BK210"/>
  <c i="5" r="J282"/>
  <c r="BK143"/>
  <c i="4" r="J96"/>
  <c i="3" r="BK375"/>
  <c i="2" r="BK1217"/>
  <c r="BK1084"/>
  <c r="BK882"/>
  <c i="5" r="BK228"/>
  <c i="3" r="J552"/>
  <c r="J333"/>
  <c i="2" r="J1253"/>
  <c r="J1090"/>
  <c r="BK890"/>
  <c r="BK391"/>
  <c r="BK269"/>
  <c i="5" r="BK212"/>
  <c i="3" r="BK680"/>
  <c r="BK413"/>
  <c i="2" r="BK1258"/>
  <c r="BK1036"/>
  <c r="J784"/>
  <c r="BK416"/>
  <c i="5" r="J200"/>
  <c i="3" r="J615"/>
  <c r="J528"/>
  <c r="BK321"/>
  <c r="J146"/>
  <c i="2" r="J886"/>
  <c r="BK800"/>
  <c r="J602"/>
  <c r="J488"/>
  <c r="BK375"/>
  <c r="J159"/>
  <c i="3" r="BK700"/>
  <c r="BK594"/>
  <c r="BK471"/>
  <c r="BK273"/>
  <c i="2" r="BK939"/>
  <c r="J663"/>
  <c r="BK272"/>
  <c i="5" r="BK153"/>
  <c i="3" r="J592"/>
  <c r="J420"/>
  <c i="2" r="J1255"/>
  <c r="BK1019"/>
  <c i="3" r="J195"/>
  <c i="2" r="BK786"/>
  <c r="J649"/>
  <c r="BK532"/>
  <c r="BK434"/>
  <c r="J353"/>
  <c r="J252"/>
  <c r="J169"/>
  <c i="5" r="J264"/>
  <c r="BK156"/>
  <c i="4" r="J133"/>
  <c i="5" r="J250"/>
  <c r="BK113"/>
  <c i="3" r="BK711"/>
  <c r="BK628"/>
  <c r="BK509"/>
  <c r="J232"/>
  <c r="J133"/>
  <c i="2" r="BK999"/>
  <c r="J871"/>
  <c r="BK654"/>
  <c i="5" r="J174"/>
  <c i="4" r="BK96"/>
  <c i="3" r="J505"/>
  <c r="BK480"/>
  <c r="BK386"/>
  <c r="BK262"/>
  <c r="BK141"/>
  <c i="2" r="J1168"/>
  <c r="BK1093"/>
  <c r="J1005"/>
  <c r="J868"/>
  <c r="BK587"/>
  <c r="BK422"/>
  <c r="J216"/>
  <c i="4" r="BK163"/>
  <c i="3" r="J631"/>
  <c r="BK488"/>
  <c i="2" r="BK1105"/>
  <c r="J939"/>
  <c r="J647"/>
  <c r="BK286"/>
  <c i="3" r="J574"/>
  <c i="2" r="J1226"/>
  <c r="J1110"/>
  <c r="BK957"/>
  <c r="J692"/>
  <c r="J552"/>
  <c i="3" r="BK557"/>
  <c i="2" r="J1044"/>
  <c r="BK613"/>
  <c r="BK510"/>
  <c r="BK222"/>
  <c i="4" r="J112"/>
  <c i="3" r="J640"/>
  <c r="J268"/>
  <c i="2" r="J1230"/>
  <c r="J1032"/>
  <c r="BK773"/>
  <c r="BK291"/>
  <c i="5" r="J124"/>
  <c i="3" r="J501"/>
  <c r="BK176"/>
  <c i="2" r="BK845"/>
  <c r="BK701"/>
  <c r="J595"/>
  <c r="BK477"/>
  <c r="J391"/>
  <c i="5" r="J297"/>
  <c r="J235"/>
  <c i="3" r="BK521"/>
  <c r="J229"/>
  <c i="2" r="J1133"/>
  <c r="J914"/>
  <c r="BK824"/>
  <c i="6" r="J97"/>
  <c i="5" r="J198"/>
  <c i="3" r="J457"/>
  <c r="J323"/>
  <c r="BK117"/>
  <c i="2" r="J1118"/>
  <c r="J922"/>
  <c r="J526"/>
  <c r="BK294"/>
  <c i="5" r="BK273"/>
  <c r="J160"/>
  <c i="3" r="J509"/>
  <c r="BK328"/>
  <c r="J120"/>
  <c i="2" r="J1170"/>
  <c r="J957"/>
  <c r="BK503"/>
  <c r="J136"/>
  <c i="3" r="BK703"/>
  <c r="J612"/>
  <c r="BK446"/>
  <c r="BK238"/>
  <c i="2" r="BK955"/>
  <c r="J838"/>
  <c r="J698"/>
  <c r="BK526"/>
  <c r="BK383"/>
  <c r="J237"/>
  <c i="4" r="J155"/>
  <c i="3" r="BK659"/>
  <c r="BK568"/>
  <c r="BK389"/>
  <c r="BK135"/>
  <c i="2" r="J730"/>
  <c r="J555"/>
  <c i="5" r="BK232"/>
  <c i="3" r="BK697"/>
  <c r="J497"/>
  <c r="BK146"/>
  <c i="2" r="BK1173"/>
  <c r="BK931"/>
  <c r="BK715"/>
  <c r="J486"/>
  <c r="BK284"/>
  <c i="3" r="J176"/>
  <c i="2" r="BK1141"/>
  <c r="J1070"/>
  <c r="J1036"/>
  <c r="J880"/>
  <c r="J710"/>
  <c r="J532"/>
  <c r="J294"/>
  <c r="BK203"/>
  <c i="5" r="BK167"/>
  <c i="3" r="J507"/>
  <c r="J450"/>
  <c i="2" r="J1183"/>
  <c r="BK1108"/>
  <c r="J873"/>
  <c r="BK610"/>
  <c r="BK349"/>
  <c i="6" r="BK88"/>
  <c i="3" r="BK431"/>
  <c r="J157"/>
  <c i="2" r="BK1146"/>
  <c r="J827"/>
  <c r="BK665"/>
  <c r="J116"/>
  <c i="3" r="BK168"/>
  <c i="2" r="BK779"/>
  <c r="BK600"/>
  <c r="BK266"/>
  <c i="3" r="J672"/>
  <c r="BK464"/>
  <c r="J275"/>
  <c i="2" r="J1241"/>
  <c r="BK1056"/>
  <c r="J814"/>
  <c r="BK355"/>
  <c i="5" r="BK210"/>
  <c i="3" r="J653"/>
  <c r="BK372"/>
  <c i="2" r="J861"/>
  <c r="J718"/>
  <c r="BK501"/>
  <c r="BK437"/>
  <c r="BK161"/>
  <c i="5" r="BK288"/>
  <c r="J216"/>
  <c i="4" r="BK114"/>
  <c i="3" r="J389"/>
  <c r="J160"/>
  <c i="2" r="BK1096"/>
  <c r="J786"/>
  <c i="5" r="BK99"/>
  <c i="3" r="BK482"/>
  <c r="J130"/>
  <c i="2" r="J1112"/>
  <c r="BK794"/>
  <c r="BK406"/>
  <c r="BK316"/>
  <c r="J203"/>
  <c i="5" r="J261"/>
  <c i="4" r="J140"/>
  <c i="3" r="BK554"/>
  <c r="BK358"/>
  <c r="J111"/>
  <c i="2" r="BK1090"/>
  <c r="BK871"/>
  <c r="J501"/>
  <c i="5" r="J206"/>
  <c i="3" r="J648"/>
  <c r="BK466"/>
  <c r="BK266"/>
  <c i="2" r="BK947"/>
  <c r="J798"/>
  <c r="BK535"/>
  <c r="J379"/>
  <c r="BK198"/>
  <c i="5" r="J156"/>
  <c i="3" r="J668"/>
  <c r="BK577"/>
  <c r="BK434"/>
  <c r="BK144"/>
  <c i="2" r="J865"/>
  <c r="J566"/>
  <c r="BK219"/>
  <c i="5" r="BK219"/>
  <c i="4" r="J144"/>
  <c i="3" r="BK291"/>
  <c i="2" r="BK1181"/>
  <c r="J919"/>
  <c r="BK762"/>
  <c r="BK517"/>
  <c r="J235"/>
  <c i="5" r="BK225"/>
  <c i="4" r="BK151"/>
  <c i="3" r="J645"/>
  <c r="BK546"/>
  <c r="BK415"/>
  <c r="J238"/>
  <c i="2" r="J987"/>
  <c r="J863"/>
  <c r="BK764"/>
  <c r="BK602"/>
  <c r="J400"/>
  <c r="J208"/>
  <c i="5" r="J294"/>
  <c r="J257"/>
  <c r="BK206"/>
  <c i="3" r="BK538"/>
  <c r="J441"/>
  <c r="J199"/>
  <c i="2" r="J990"/>
  <c r="BK792"/>
  <c r="J626"/>
  <c i="3" r="J165"/>
  <c i="2" r="J961"/>
  <c r="J890"/>
  <c r="BK722"/>
  <c i="6" r="J102"/>
  <c i="5" r="J148"/>
  <c i="3" r="J572"/>
  <c r="J513"/>
  <c r="BK425"/>
  <c r="BK352"/>
  <c r="BK229"/>
  <c i="2" r="J1250"/>
  <c r="J1210"/>
  <c r="BK1170"/>
  <c r="BK1115"/>
  <c r="BK963"/>
  <c r="BK816"/>
  <c r="BK589"/>
  <c r="J434"/>
  <c r="J277"/>
  <c r="J178"/>
  <c i="5" r="BK96"/>
  <c i="3" r="J656"/>
  <c r="J226"/>
  <c i="2" r="J1141"/>
  <c r="J947"/>
  <c r="BK759"/>
  <c r="J419"/>
  <c r="J227"/>
  <c i="5" r="J228"/>
  <c i="3" r="J523"/>
  <c r="J328"/>
  <c r="J149"/>
  <c i="2" r="J1120"/>
  <c r="BK961"/>
  <c r="J742"/>
  <c r="J505"/>
  <c i="3" r="J568"/>
  <c r="J256"/>
  <c i="2" r="BK912"/>
  <c r="J745"/>
  <c r="J522"/>
  <c r="J380"/>
  <c i="5" r="BK282"/>
  <c i="3" r="J684"/>
  <c i="2" r="BK296"/>
  <c i="5" r="BK187"/>
  <c i="3" r="BK634"/>
  <c r="J296"/>
  <c r="J117"/>
  <c i="2" r="BK1118"/>
  <c r="BK979"/>
  <c r="J796"/>
  <c r="BK593"/>
  <c r="BK169"/>
  <c i="4" r="BK116"/>
  <c i="3" r="J623"/>
  <c r="J535"/>
  <c r="BK411"/>
  <c i="2" r="BK990"/>
  <c r="J926"/>
  <c r="J764"/>
  <c r="J607"/>
  <c r="J468"/>
  <c r="BK334"/>
  <c i="3" r="BK665"/>
  <c r="BK518"/>
  <c r="BK223"/>
  <c i="2" r="J776"/>
  <c r="BK432"/>
  <c i="5" r="BK261"/>
  <c i="4" r="BK155"/>
  <c i="3" r="J434"/>
  <c r="J138"/>
  <c i="2" r="J1084"/>
  <c r="BK888"/>
  <c r="J665"/>
  <c r="BK465"/>
  <c r="BK181"/>
  <c i="5" r="BK216"/>
  <c i="3" r="BK684"/>
  <c r="BK609"/>
  <c r="J533"/>
  <c r="BK402"/>
  <c r="BK250"/>
  <c r="J107"/>
  <c i="2" r="BK854"/>
  <c r="J808"/>
  <c r="BK579"/>
  <c r="J432"/>
  <c i="1" r="AS54"/>
  <c i="3" r="J516"/>
  <c r="BK253"/>
  <c i="2" r="BK983"/>
  <c r="BK830"/>
  <c r="BK618"/>
  <c r="BK475"/>
  <c r="J429"/>
  <c r="J327"/>
  <c r="BK173"/>
  <c i="5" r="J212"/>
  <c i="4" r="BK140"/>
  <c i="5" r="J210"/>
  <c i="4" r="J116"/>
  <c i="3" r="BK615"/>
  <c r="J557"/>
  <c r="BK378"/>
  <c r="BK211"/>
  <c i="2" r="BK1014"/>
  <c r="BK848"/>
  <c i="6" r="BK102"/>
  <c i="3" r="J540"/>
  <c r="J428"/>
  <c r="J364"/>
  <c r="J284"/>
  <c r="BK133"/>
  <c i="2" r="BK1261"/>
  <c r="J1214"/>
  <c r="J1194"/>
  <c r="BK1044"/>
  <c r="J892"/>
  <c r="BK941"/>
  <c r="J792"/>
  <c r="BK427"/>
  <c r="J274"/>
  <c i="6" r="BK92"/>
  <c i="3" r="BK314"/>
  <c i="2" r="BK1175"/>
  <c r="BK1070"/>
  <c r="J945"/>
  <c r="BK668"/>
  <c r="J186"/>
  <c i="3" r="BK384"/>
  <c i="2" r="J878"/>
  <c r="BK621"/>
  <c r="J383"/>
  <c i="5" r="BK202"/>
  <c i="3" r="J586"/>
  <c r="BK258"/>
  <c i="2" r="BK1060"/>
  <c r="J970"/>
  <c r="J301"/>
  <c i="3" r="BK706"/>
  <c r="J464"/>
  <c r="BK195"/>
  <c i="2" r="J830"/>
  <c r="BK713"/>
  <c r="J569"/>
  <c r="J480"/>
  <c r="J409"/>
  <c r="BK167"/>
  <c i="5" r="BK266"/>
  <c i="4" r="BK109"/>
  <c i="3" r="J439"/>
  <c i="2" r="BK1250"/>
  <c r="BK1112"/>
  <c r="J973"/>
  <c r="BK878"/>
  <c i="5" r="J225"/>
  <c i="2" r="BK306"/>
  <c i="3" r="J531"/>
  <c r="J235"/>
  <c i="2" r="BK933"/>
  <c r="J806"/>
  <c r="BK585"/>
  <c r="J461"/>
  <c r="BK256"/>
  <c i="5" r="J135"/>
  <c i="3" r="BK586"/>
  <c r="BK275"/>
  <c i="2" r="BK909"/>
  <c r="J726"/>
  <c r="BK322"/>
  <c i="4" r="BK130"/>
  <c i="3" r="J482"/>
  <c r="J123"/>
  <c i="2" r="BK951"/>
  <c i="6" r="J90"/>
  <c i="4" r="BK144"/>
  <c i="3" r="J637"/>
  <c r="J466"/>
  <c r="J399"/>
  <c r="BK127"/>
  <c i="2" r="J851"/>
  <c r="J587"/>
  <c r="J195"/>
  <c i="5" r="BK253"/>
  <c i="3" r="BK552"/>
  <c r="J375"/>
  <c i="2" r="J953"/>
  <c r="BK677"/>
  <c r="J458"/>
  <c i="5" r="BK110"/>
  <c i="3" r="J538"/>
  <c r="BK491"/>
  <c r="J337"/>
  <c r="J208"/>
  <c r="BK120"/>
  <c i="2" r="J1220"/>
  <c r="BK1178"/>
  <c r="BK1130"/>
  <c r="BK1064"/>
  <c r="BK922"/>
  <c r="BK782"/>
  <c r="J616"/>
  <c r="J456"/>
  <c r="J288"/>
  <c r="J222"/>
  <c i="4" r="BK111"/>
  <c i="3" r="J546"/>
  <c r="BK247"/>
  <c i="2" r="J1115"/>
  <c r="J965"/>
  <c r="BK751"/>
  <c r="BK508"/>
  <c r="BK351"/>
  <c r="BK120"/>
  <c i="5" r="J143"/>
  <c i="3" r="J413"/>
  <c i="2" r="BK1253"/>
  <c r="J1108"/>
  <c r="J975"/>
  <c r="J674"/>
  <c r="J355"/>
  <c i="3" r="J423"/>
  <c r="BK232"/>
  <c i="2" r="BK880"/>
  <c r="BK649"/>
  <c r="BK491"/>
  <c r="BK263"/>
  <c i="5" r="J291"/>
  <c i="4" r="J99"/>
  <c i="3" r="J583"/>
  <c r="J172"/>
  <c i="2" r="J1138"/>
  <c r="BK994"/>
  <c r="BK689"/>
  <c r="J272"/>
  <c i="5" r="J99"/>
  <c i="3" r="J548"/>
  <c r="J299"/>
  <c i="2" r="J951"/>
  <c r="J824"/>
  <c r="J677"/>
  <c r="J564"/>
  <c r="BK456"/>
  <c r="J240"/>
  <c i="5" r="J284"/>
  <c i="3" r="BK507"/>
  <c i="2" r="BK1226"/>
  <c r="J1122"/>
  <c r="J924"/>
  <c r="J739"/>
  <c i="4" r="J130"/>
  <c i="3" r="BK441"/>
  <c r="J144"/>
  <c i="2" r="J1060"/>
  <c r="BK757"/>
  <c r="BK412"/>
  <c r="BK235"/>
  <c i="5" r="BK268"/>
  <c i="4" r="BK121"/>
  <c i="3" r="BK626"/>
  <c r="BK368"/>
  <c r="BK187"/>
  <c i="2" r="J1143"/>
  <c r="BK841"/>
  <c r="J579"/>
  <c i="5" r="BK174"/>
  <c i="3" r="J626"/>
  <c r="BK494"/>
  <c r="BK299"/>
  <c i="2" r="J882"/>
  <c r="J770"/>
  <c r="J582"/>
  <c r="J343"/>
  <c r="J144"/>
  <c i="3" r="BK694"/>
  <c r="BK572"/>
  <c r="BK323"/>
  <c i="2" r="J997"/>
  <c r="J701"/>
  <c r="BK424"/>
  <c i="5" r="BK277"/>
  <c r="BK170"/>
  <c i="3" r="BK516"/>
  <c r="J205"/>
  <c i="2" r="BK1165"/>
  <c r="J899"/>
  <c r="J630"/>
  <c r="J422"/>
  <c r="BK288"/>
  <c i="5" r="J105"/>
  <c i="3" r="BK648"/>
  <c r="BK560"/>
  <c r="BK436"/>
  <c r="BK208"/>
  <c i="2" r="J912"/>
  <c r="BK683"/>
  <c r="BK468"/>
  <c r="BK213"/>
  <c i="5" r="J268"/>
  <c r="BK115"/>
  <c i="3" r="J499"/>
  <c r="J154"/>
  <c i="2" r="BK726"/>
  <c r="J471"/>
  <c r="J340"/>
  <c r="BK193"/>
  <c i="5" r="J208"/>
  <c i="4" r="J163"/>
  <c i="5" r="J219"/>
  <c i="3" r="BK645"/>
  <c r="BK526"/>
  <c r="BK221"/>
  <c i="2" r="BK959"/>
  <c r="J843"/>
  <c i="6" r="J106"/>
  <c i="4" r="BK158"/>
  <c i="3" r="BK528"/>
  <c r="BK420"/>
  <c r="J342"/>
  <c r="J277"/>
  <c r="BK165"/>
  <c i="2" r="J1128"/>
  <c r="J1040"/>
  <c r="BK796"/>
  <c r="J618"/>
  <c r="BK461"/>
  <c r="J349"/>
  <c i="5" r="J170"/>
  <c i="3" r="J661"/>
  <c r="J485"/>
  <c i="2" r="J1236"/>
  <c r="BK1102"/>
  <c r="BK973"/>
  <c r="J800"/>
  <c r="BK480"/>
  <c i="6" r="BK99"/>
  <c i="4" r="J151"/>
  <c i="3" r="J179"/>
  <c i="2" r="BK1168"/>
  <c r="BK1079"/>
  <c r="J963"/>
  <c r="J707"/>
  <c r="J576"/>
  <c r="BK144"/>
  <c i="3" r="BK205"/>
  <c i="2" r="J759"/>
  <c r="J558"/>
  <c r="J443"/>
  <c i="5" r="BK301"/>
  <c r="J145"/>
  <c i="3" r="BK461"/>
  <c r="J240"/>
  <c i="2" r="BK1160"/>
  <c r="J1010"/>
  <c r="J804"/>
  <c r="J394"/>
  <c i="5" r="J204"/>
  <c i="3" r="J471"/>
  <c r="BK160"/>
  <c i="2" r="J689"/>
  <c r="J571"/>
  <c r="J483"/>
  <c r="BK453"/>
  <c r="BK186"/>
  <c i="5" r="BK280"/>
  <c r="BK108"/>
  <c i="3" r="J250"/>
  <c i="2" r="BK1206"/>
  <c r="J983"/>
  <c r="BK808"/>
  <c i="5" r="BK105"/>
  <c i="3" r="J488"/>
  <c r="J386"/>
  <c r="J223"/>
  <c i="2" r="BK1187"/>
  <c r="BK1032"/>
  <c r="BK754"/>
  <c r="BK440"/>
  <c r="BK367"/>
  <c r="J156"/>
  <c i="5" r="J178"/>
  <c i="3" r="BK676"/>
  <c r="BK428"/>
  <c r="J183"/>
  <c i="2" r="BK1133"/>
  <c r="J790"/>
  <c r="J591"/>
  <c r="J291"/>
  <c i="3" r="BK688"/>
  <c r="J550"/>
  <c r="BK306"/>
  <c i="2" r="BK985"/>
  <c r="BK865"/>
  <c r="J757"/>
  <c r="J597"/>
  <c r="BK486"/>
  <c r="J337"/>
  <c r="J181"/>
  <c i="3" r="J706"/>
  <c r="BK583"/>
  <c r="J469"/>
  <c r="J151"/>
  <c i="2" r="BK935"/>
  <c r="BK739"/>
  <c r="BK497"/>
  <c r="J200"/>
  <c i="5" r="J194"/>
  <c i="3" r="J711"/>
  <c r="BK296"/>
  <c i="2" r="BK1223"/>
  <c r="BK1087"/>
  <c r="J613"/>
  <c r="J424"/>
  <c r="J247"/>
  <c r="J167"/>
  <c i="3" r="J676"/>
  <c r="J560"/>
  <c r="J477"/>
  <c r="J216"/>
  <c i="2" r="J1048"/>
  <c r="BK929"/>
  <c r="J660"/>
  <c r="BK313"/>
  <c i="3" r="J381"/>
  <c i="2" r="BK1003"/>
  <c r="BK856"/>
  <c r="J520"/>
  <c r="BK429"/>
  <c i="5" r="BK160"/>
  <c i="3" r="BK656"/>
  <c r="J264"/>
  <c i="2" r="BK1136"/>
  <c r="J820"/>
  <c i="3" r="J577"/>
  <c r="J270"/>
  <c i="2" r="J1198"/>
  <c r="J1007"/>
  <c r="J854"/>
  <c r="J437"/>
  <c r="J334"/>
  <c r="BK176"/>
  <c i="5" r="J184"/>
  <c i="4" r="J114"/>
  <c i="3" r="J511"/>
  <c r="BK317"/>
  <c i="2" r="BK1110"/>
  <c r="J904"/>
  <c r="J652"/>
  <c r="BK304"/>
  <c i="4" r="J136"/>
  <c i="2" r="J286"/>
  <c i="3" r="BK640"/>
  <c r="J431"/>
  <c i="2" r="BK1143"/>
  <c r="J884"/>
  <c r="J642"/>
  <c r="J296"/>
  <c i="5" r="BK139"/>
  <c i="4" r="BK93"/>
  <c i="3" r="J566"/>
  <c r="J460"/>
  <c r="BK364"/>
  <c r="J135"/>
  <c i="2" r="BK926"/>
  <c r="BK843"/>
  <c r="BK692"/>
  <c r="J610"/>
  <c r="J497"/>
  <c r="J324"/>
  <c i="5" r="J302"/>
  <c r="J277"/>
  <c r="BK247"/>
  <c r="J113"/>
  <c i="3" r="BK511"/>
  <c r="J402"/>
  <c i="2" r="BK1005"/>
  <c r="BK820"/>
  <c r="BK695"/>
  <c r="BK591"/>
  <c r="BK449"/>
  <c r="J375"/>
  <c r="J322"/>
  <c i="6" r="J86"/>
  <c i="5" r="J167"/>
  <c r="BK135"/>
  <c i="6" r="BK90"/>
  <c i="5" r="J110"/>
  <c i="4" r="J119"/>
  <c i="3" r="BK620"/>
  <c r="BK533"/>
  <c r="J253"/>
  <c r="BK191"/>
  <c i="2" r="BK1001"/>
  <c r="BK804"/>
  <c i="5" r="BK184"/>
  <c i="3" r="BK531"/>
  <c r="BK503"/>
  <c r="BK418"/>
  <c r="J291"/>
  <c i="2" r="J1190"/>
  <c r="BK1124"/>
  <c r="BK1007"/>
  <c r="BK858"/>
  <c r="BK552"/>
  <c r="J319"/>
  <c r="J224"/>
  <c i="5" r="BK119"/>
  <c i="3" r="J628"/>
  <c r="BK284"/>
  <c i="2" r="BK1220"/>
  <c r="J1127"/>
  <c r="BK975"/>
  <c r="J644"/>
  <c r="BK319"/>
  <c i="5" r="J187"/>
  <c i="3" r="BK235"/>
  <c i="2" r="J1165"/>
  <c r="BK1073"/>
  <c r="J959"/>
  <c r="J683"/>
  <c r="BK337"/>
  <c i="3" r="J391"/>
  <c r="J191"/>
  <c i="2" r="J810"/>
  <c r="J585"/>
  <c r="J465"/>
  <c r="J259"/>
  <c i="5" r="J266"/>
  <c i="4" r="BK147"/>
  <c i="3" r="BK597"/>
  <c r="BK154"/>
  <c i="2" r="BK1081"/>
  <c r="J835"/>
  <c r="BK274"/>
  <c i="3" r="J651"/>
  <c r="BK381"/>
  <c i="2" r="J888"/>
  <c r="J733"/>
  <c i="3" r="J384"/>
  <c r="J201"/>
  <c i="2" r="J1093"/>
  <c r="BK902"/>
  <c i="3" r="BK542"/>
  <c r="J243"/>
  <c i="2" r="BK884"/>
  <c r="BK377"/>
  <c i="5" r="BK270"/>
  <c i="3" r="BK661"/>
  <c r="J308"/>
  <c i="2" r="BK1155"/>
  <c r="J937"/>
  <c r="J754"/>
  <c r="J491"/>
  <c r="J193"/>
  <c i="5" r="BK124"/>
  <c i="3" r="J659"/>
  <c r="BK448"/>
  <c r="J352"/>
  <c i="2" r="J999"/>
  <c r="BK704"/>
  <c r="BK571"/>
  <c r="BK309"/>
  <c i="5" r="BK291"/>
  <c r="BK164"/>
  <c i="3" r="BK405"/>
  <c i="2" r="J949"/>
  <c r="BK698"/>
  <c r="J528"/>
  <c r="BK379"/>
  <c r="J231"/>
  <c i="5" r="BK238"/>
  <c i="4" r="BK160"/>
  <c r="J147"/>
  <c i="3" r="BK600"/>
  <c r="J218"/>
  <c i="2" r="BK977"/>
  <c r="BK873"/>
  <c r="J704"/>
  <c i="3" r="J580"/>
  <c r="BK497"/>
  <c r="J415"/>
  <c r="BK340"/>
  <c r="BK183"/>
  <c i="2" r="BK1183"/>
  <c r="BK1099"/>
  <c r="J909"/>
  <c r="J762"/>
  <c r="J600"/>
  <c r="J453"/>
  <c r="J269"/>
  <c i="6" r="J92"/>
  <c i="4" r="BK99"/>
  <c i="3" r="BK505"/>
  <c i="2" r="J1187"/>
  <c r="J1067"/>
  <c r="J917"/>
  <c r="BK827"/>
  <c r="BK595"/>
  <c r="J316"/>
  <c i="6" r="BK86"/>
  <c i="3" r="BK513"/>
  <c r="BK270"/>
  <c i="2" r="BK1128"/>
  <c r="J992"/>
  <c r="J818"/>
  <c r="BK607"/>
  <c r="J120"/>
  <c i="3" r="J317"/>
  <c i="2" r="BK965"/>
  <c r="BK674"/>
  <c r="J517"/>
  <c r="BK184"/>
  <c i="5" r="BK148"/>
  <c i="3" r="BK653"/>
  <c r="J355"/>
  <c r="BK256"/>
  <c i="2" r="BK1190"/>
  <c r="J1019"/>
  <c r="BK569"/>
  <c i="5" r="J139"/>
  <c i="3" r="J597"/>
  <c r="J211"/>
  <c i="2" r="BK863"/>
  <c r="BK736"/>
  <c r="BK632"/>
  <c r="J475"/>
  <c r="J256"/>
  <c i="5" r="BK294"/>
  <c r="J119"/>
  <c i="3" r="J454"/>
  <c r="BK199"/>
  <c i="2" r="J1124"/>
  <c r="BK997"/>
  <c r="J894"/>
  <c r="BK770"/>
  <c i="5" r="BK204"/>
  <c i="3" r="J542"/>
  <c r="J306"/>
  <c i="2" r="J1178"/>
  <c r="BK953"/>
  <c r="BK513"/>
  <c r="BK299"/>
  <c i="5" r="BK257"/>
  <c i="3" r="BK643"/>
  <c r="BK355"/>
  <c i="2" r="BK1198"/>
  <c r="BK949"/>
  <c r="J623"/>
  <c r="BK159"/>
  <c i="3" r="BK708"/>
  <c r="BK566"/>
  <c r="J418"/>
  <c r="J294"/>
  <c i="2" r="BK943"/>
  <c r="BK861"/>
  <c r="J713"/>
  <c r="J544"/>
  <c r="BK443"/>
  <c r="J190"/>
  <c i="4" r="BK153"/>
  <c i="3" r="BK592"/>
  <c r="J480"/>
  <c r="BK157"/>
  <c i="2" r="BK868"/>
  <c r="BK707"/>
  <c r="J385"/>
  <c r="BK237"/>
  <c i="3" r="BK651"/>
  <c r="BK325"/>
  <c i="2" r="J1081"/>
  <c r="J812"/>
  <c r="J593"/>
  <c r="BK400"/>
  <c r="BK252"/>
  <c l="1" r="BK348"/>
  <c r="J348"/>
  <c r="J66"/>
  <c r="T560"/>
  <c r="R667"/>
  <c r="P860"/>
  <c r="R989"/>
  <c r="R1092"/>
  <c r="BK1240"/>
  <c r="BK1239"/>
  <c r="J1239"/>
  <c r="J91"/>
  <c i="3" r="P106"/>
  <c r="R261"/>
  <c r="P320"/>
  <c r="R456"/>
  <c r="R602"/>
  <c r="BK655"/>
  <c r="J655"/>
  <c r="J81"/>
  <c i="4" r="BK88"/>
  <c r="BK139"/>
  <c r="J139"/>
  <c r="J64"/>
  <c i="5" r="T95"/>
  <c r="R152"/>
  <c r="T169"/>
  <c r="BK186"/>
  <c r="J186"/>
  <c r="J65"/>
  <c r="R186"/>
  <c r="R193"/>
  <c r="P231"/>
  <c r="BK256"/>
  <c r="J256"/>
  <c r="J68"/>
  <c r="R256"/>
  <c r="T276"/>
  <c r="BK293"/>
  <c r="J293"/>
  <c r="J73"/>
  <c r="T293"/>
  <c i="6" r="BK85"/>
  <c r="J85"/>
  <c r="J61"/>
  <c i="2" r="T189"/>
  <c r="P333"/>
  <c r="BK560"/>
  <c r="J560"/>
  <c r="J74"/>
  <c r="R877"/>
  <c r="BK1021"/>
  <c r="J1021"/>
  <c r="J83"/>
  <c r="R1132"/>
  <c r="P1240"/>
  <c r="P1239"/>
  <c i="3" r="P204"/>
  <c r="BK310"/>
  <c r="J310"/>
  <c r="J68"/>
  <c r="T496"/>
  <c r="T630"/>
  <c i="4" r="R150"/>
  <c i="2" r="R348"/>
  <c r="BK516"/>
  <c r="J516"/>
  <c r="J73"/>
  <c r="P638"/>
  <c r="T667"/>
  <c r="R860"/>
  <c r="BK989"/>
  <c r="J989"/>
  <c r="J81"/>
  <c r="T1092"/>
  <c r="T1177"/>
  <c r="BK1260"/>
  <c r="J1260"/>
  <c r="J93"/>
  <c i="3" r="P178"/>
  <c r="R290"/>
  <c r="R496"/>
  <c i="4" r="T106"/>
  <c i="2" r="BK115"/>
  <c r="BK243"/>
  <c r="J243"/>
  <c r="J63"/>
  <c r="T452"/>
  <c r="P500"/>
  <c r="BK638"/>
  <c r="J638"/>
  <c r="J75"/>
  <c r="P667"/>
  <c r="BK860"/>
  <c r="J860"/>
  <c r="J79"/>
  <c r="BK1027"/>
  <c r="J1027"/>
  <c r="J84"/>
  <c r="T1075"/>
  <c r="R1177"/>
  <c r="BK1229"/>
  <c r="J1229"/>
  <c r="J90"/>
  <c r="R1260"/>
  <c i="3" r="R204"/>
  <c r="P310"/>
  <c r="R336"/>
  <c r="BK484"/>
  <c r="J484"/>
  <c r="J75"/>
  <c r="T602"/>
  <c r="R693"/>
  <c r="R692"/>
  <c i="2" r="P243"/>
  <c r="BK452"/>
  <c r="J452"/>
  <c r="J68"/>
  <c r="R490"/>
  <c r="BK667"/>
  <c r="J667"/>
  <c r="J76"/>
  <c r="R717"/>
  <c r="P1027"/>
  <c r="T1189"/>
  <c i="3" r="R140"/>
  <c r="BK290"/>
  <c r="J290"/>
  <c r="J67"/>
  <c r="BK336"/>
  <c r="J336"/>
  <c r="J72"/>
  <c r="T456"/>
  <c r="T576"/>
  <c r="T667"/>
  <c i="4" r="BK106"/>
  <c r="J106"/>
  <c r="J63"/>
  <c r="T139"/>
  <c i="2" r="R115"/>
  <c r="P348"/>
  <c r="P516"/>
  <c r="BK766"/>
  <c r="J766"/>
  <c r="J78"/>
  <c r="R996"/>
  <c r="BK1075"/>
  <c r="J1075"/>
  <c r="J85"/>
  <c i="3" r="P140"/>
  <c r="R246"/>
  <c r="R310"/>
  <c r="T336"/>
  <c r="P602"/>
  <c r="P693"/>
  <c r="P692"/>
  <c i="4" r="R139"/>
  <c i="2" r="T243"/>
  <c r="R418"/>
  <c r="T490"/>
  <c r="P766"/>
  <c r="T1027"/>
  <c i="3" r="R178"/>
  <c r="P290"/>
  <c r="BK496"/>
  <c r="J496"/>
  <c r="J76"/>
  <c r="T588"/>
  <c r="BK693"/>
  <c r="J693"/>
  <c r="J84"/>
  <c i="2" r="P189"/>
  <c r="BK333"/>
  <c r="J333"/>
  <c r="J65"/>
  <c r="P418"/>
  <c r="P490"/>
  <c r="R766"/>
  <c r="T996"/>
  <c r="P1132"/>
  <c r="P1229"/>
  <c i="3" r="T204"/>
  <c r="BK320"/>
  <c r="J320"/>
  <c r="J69"/>
  <c r="P336"/>
  <c r="R484"/>
  <c r="BK630"/>
  <c r="J630"/>
  <c r="J80"/>
  <c r="T655"/>
  <c i="5" r="R95"/>
  <c r="P152"/>
  <c r="P177"/>
  <c r="BK193"/>
  <c r="J193"/>
  <c r="J66"/>
  <c r="T193"/>
  <c r="R231"/>
  <c r="T256"/>
  <c r="BK276"/>
  <c r="R276"/>
  <c r="P287"/>
  <c r="T287"/>
  <c r="P293"/>
  <c i="2" r="BK283"/>
  <c r="J283"/>
  <c r="J64"/>
  <c r="R452"/>
  <c r="R500"/>
  <c r="T638"/>
  <c r="P717"/>
  <c r="R1027"/>
  <c r="BK1189"/>
  <c r="J1189"/>
  <c r="J89"/>
  <c i="3" r="T140"/>
  <c r="T246"/>
  <c r="R380"/>
  <c r="P576"/>
  <c r="R630"/>
  <c i="2" r="T115"/>
  <c r="T348"/>
  <c r="T516"/>
  <c r="T877"/>
  <c r="BK1132"/>
  <c r="J1132"/>
  <c r="J87"/>
  <c r="T1240"/>
  <c r="T1239"/>
  <c i="3" r="T106"/>
  <c r="T261"/>
  <c r="R320"/>
  <c i="4" r="R106"/>
  <c i="6" r="R85"/>
  <c r="R84"/>
  <c r="R83"/>
  <c i="2" r="P115"/>
  <c r="P283"/>
  <c r="R333"/>
  <c r="BK490"/>
  <c r="J490"/>
  <c r="J69"/>
  <c r="T500"/>
  <c r="T766"/>
  <c r="P996"/>
  <c r="R1021"/>
  <c r="P1075"/>
  <c r="P1189"/>
  <c r="P1260"/>
  <c i="3" r="BK178"/>
  <c r="J178"/>
  <c r="J63"/>
  <c r="P246"/>
  <c r="BK380"/>
  <c r="J380"/>
  <c r="J73"/>
  <c r="P484"/>
  <c r="P588"/>
  <c r="P667"/>
  <c i="4" r="P106"/>
  <c i="6" r="T85"/>
  <c r="T84"/>
  <c r="T83"/>
  <c i="2" r="BK189"/>
  <c r="J189"/>
  <c r="J62"/>
  <c r="T283"/>
  <c r="T418"/>
  <c r="R560"/>
  <c r="P877"/>
  <c r="T989"/>
  <c r="P1021"/>
  <c r="T1021"/>
  <c r="R1075"/>
  <c r="R1189"/>
  <c r="T1260"/>
  <c i="3" r="R106"/>
  <c r="R105"/>
  <c r="P261"/>
  <c r="P496"/>
  <c r="R588"/>
  <c r="R667"/>
  <c i="4" r="T150"/>
  <c i="6" r="P85"/>
  <c r="P84"/>
  <c r="P83"/>
  <c i="1" r="AU59"/>
  <c i="2" r="R243"/>
  <c r="P452"/>
  <c r="BK500"/>
  <c r="J500"/>
  <c r="J70"/>
  <c r="R638"/>
  <c r="T717"/>
  <c r="BK996"/>
  <c r="J996"/>
  <c r="J82"/>
  <c r="T1132"/>
  <c r="R1240"/>
  <c r="R1239"/>
  <c i="3" r="BK106"/>
  <c r="J106"/>
  <c r="J61"/>
  <c r="BK261"/>
  <c r="J261"/>
  <c r="J66"/>
  <c r="T310"/>
  <c r="BK456"/>
  <c r="J456"/>
  <c r="J74"/>
  <c r="BK602"/>
  <c r="J602"/>
  <c r="J79"/>
  <c r="T693"/>
  <c r="T692"/>
  <c i="4" r="R88"/>
  <c r="R87"/>
  <c r="R86"/>
  <c r="BK150"/>
  <c r="J150"/>
  <c r="J65"/>
  <c i="3" r="T178"/>
  <c r="T290"/>
  <c r="T320"/>
  <c r="P456"/>
  <c r="R576"/>
  <c r="BK667"/>
  <c r="J667"/>
  <c r="J82"/>
  <c i="5" r="P95"/>
  <c r="T152"/>
  <c r="R169"/>
  <c r="T177"/>
  <c r="P186"/>
  <c r="P193"/>
  <c r="BK231"/>
  <c r="J231"/>
  <c r="J67"/>
  <c r="T231"/>
  <c r="P256"/>
  <c r="P276"/>
  <c r="P275"/>
  <c r="BK287"/>
  <c r="J287"/>
  <c r="J72"/>
  <c r="R287"/>
  <c r="R293"/>
  <c i="2" r="R283"/>
  <c r="T333"/>
  <c r="P560"/>
  <c r="BK717"/>
  <c r="J717"/>
  <c r="J77"/>
  <c r="T860"/>
  <c r="P1092"/>
  <c r="P1177"/>
  <c r="R1229"/>
  <c i="3" r="BK204"/>
  <c r="J204"/>
  <c r="J64"/>
  <c r="T380"/>
  <c r="BK576"/>
  <c r="J576"/>
  <c r="J77"/>
  <c r="P630"/>
  <c r="R655"/>
  <c i="4" r="T88"/>
  <c r="T87"/>
  <c r="T86"/>
  <c r="P139"/>
  <c i="5" r="BK95"/>
  <c r="J95"/>
  <c r="J61"/>
  <c r="BK152"/>
  <c r="J152"/>
  <c r="J62"/>
  <c r="BK169"/>
  <c r="J169"/>
  <c r="J63"/>
  <c r="P169"/>
  <c r="BK177"/>
  <c r="J177"/>
  <c r="J64"/>
  <c r="R177"/>
  <c r="T186"/>
  <c i="2" r="R189"/>
  <c r="BK418"/>
  <c r="J418"/>
  <c r="J67"/>
  <c r="R516"/>
  <c r="R515"/>
  <c r="BK877"/>
  <c r="J877"/>
  <c r="J80"/>
  <c r="P989"/>
  <c r="BK1092"/>
  <c r="J1092"/>
  <c r="J86"/>
  <c r="BK1177"/>
  <c r="J1177"/>
  <c r="J88"/>
  <c r="T1229"/>
  <c i="3" r="BK140"/>
  <c r="J140"/>
  <c r="J62"/>
  <c r="BK246"/>
  <c r="J246"/>
  <c r="J65"/>
  <c r="P380"/>
  <c r="T484"/>
  <c r="BK588"/>
  <c r="J588"/>
  <c r="J78"/>
  <c r="P655"/>
  <c i="4" r="P88"/>
  <c r="P150"/>
  <c i="2" r="BE126"/>
  <c r="BE167"/>
  <c r="BE263"/>
  <c r="BE291"/>
  <c r="BE304"/>
  <c r="BE379"/>
  <c r="BE429"/>
  <c r="BE468"/>
  <c r="BE505"/>
  <c r="BE520"/>
  <c r="BE535"/>
  <c r="BE564"/>
  <c r="BE613"/>
  <c r="BE618"/>
  <c r="BE657"/>
  <c r="BE674"/>
  <c r="BE757"/>
  <c r="BE779"/>
  <c r="BE792"/>
  <c r="BE814"/>
  <c r="BE878"/>
  <c r="BE894"/>
  <c r="BE967"/>
  <c r="BE1012"/>
  <c r="BE1022"/>
  <c r="BE1090"/>
  <c r="BE1108"/>
  <c r="BE1124"/>
  <c r="BE1141"/>
  <c r="BE1152"/>
  <c r="BE1217"/>
  <c r="BE1247"/>
  <c r="BE1258"/>
  <c r="BE1264"/>
  <c i="3" r="BE127"/>
  <c r="BE157"/>
  <c r="BE284"/>
  <c r="BE450"/>
  <c r="BE460"/>
  <c r="BE550"/>
  <c r="BE564"/>
  <c r="BE706"/>
  <c i="4" r="BE99"/>
  <c r="BE112"/>
  <c i="5" r="F90"/>
  <c r="BE108"/>
  <c r="BE143"/>
  <c r="BE238"/>
  <c r="BE259"/>
  <c r="BE266"/>
  <c r="BE268"/>
  <c r="BE273"/>
  <c r="BE284"/>
  <c i="2" r="BE144"/>
  <c r="BE156"/>
  <c r="BE208"/>
  <c r="BE252"/>
  <c r="BE296"/>
  <c r="BE403"/>
  <c r="BE419"/>
  <c r="BE453"/>
  <c r="BE458"/>
  <c r="BE548"/>
  <c r="BE748"/>
  <c r="BE762"/>
  <c r="BE784"/>
  <c r="BE854"/>
  <c r="BE904"/>
  <c r="BE963"/>
  <c r="BE981"/>
  <c r="BE999"/>
  <c r="BE1005"/>
  <c i="3" r="BE211"/>
  <c r="BE229"/>
  <c r="BE235"/>
  <c r="BE266"/>
  <c r="BE352"/>
  <c r="BE399"/>
  <c r="BE474"/>
  <c r="BE482"/>
  <c r="BE499"/>
  <c r="BE507"/>
  <c r="BE531"/>
  <c r="BE600"/>
  <c r="BE623"/>
  <c r="BE643"/>
  <c r="BE653"/>
  <c r="BE661"/>
  <c r="BE680"/>
  <c r="BE711"/>
  <c i="4" r="BE116"/>
  <c r="BE130"/>
  <c r="BE147"/>
  <c i="5" r="BE99"/>
  <c r="BE124"/>
  <c r="BE164"/>
  <c r="BE170"/>
  <c r="BE225"/>
  <c i="6" r="BK109"/>
  <c r="J109"/>
  <c r="J63"/>
  <c i="2" r="BE120"/>
  <c r="BE184"/>
  <c r="BE193"/>
  <c r="BE205"/>
  <c r="BE247"/>
  <c r="BE319"/>
  <c r="BE385"/>
  <c r="BE400"/>
  <c r="BE416"/>
  <c r="BE465"/>
  <c r="BE528"/>
  <c r="BE600"/>
  <c r="BE632"/>
  <c r="BE636"/>
  <c r="BE730"/>
  <c r="BE794"/>
  <c r="BE812"/>
  <c r="BE848"/>
  <c r="BE907"/>
  <c r="BE965"/>
  <c r="BE983"/>
  <c r="BE992"/>
  <c i="3" r="BE117"/>
  <c r="BE135"/>
  <c r="BE287"/>
  <c r="BE314"/>
  <c r="BE323"/>
  <c r="BE333"/>
  <c r="BE364"/>
  <c r="BE439"/>
  <c r="BE461"/>
  <c r="BE471"/>
  <c r="BE503"/>
  <c r="BE570"/>
  <c r="BE628"/>
  <c r="BE631"/>
  <c r="BE672"/>
  <c r="BE676"/>
  <c r="BE684"/>
  <c i="4" r="F55"/>
  <c r="BE93"/>
  <c r="BE124"/>
  <c r="BE153"/>
  <c i="5" r="BE119"/>
  <c r="BE187"/>
  <c i="2" r="BE139"/>
  <c r="BE176"/>
  <c r="BE186"/>
  <c r="BE198"/>
  <c r="BE334"/>
  <c r="BE375"/>
  <c r="BE383"/>
  <c r="BE446"/>
  <c r="BE456"/>
  <c r="BE544"/>
  <c r="BE552"/>
  <c r="BE571"/>
  <c r="BE610"/>
  <c r="BE644"/>
  <c r="BE654"/>
  <c r="BE710"/>
  <c r="BE800"/>
  <c r="BE873"/>
  <c r="BE912"/>
  <c r="BE939"/>
  <c r="BE970"/>
  <c r="BE1052"/>
  <c r="BE1064"/>
  <c r="BE1073"/>
  <c r="BE1087"/>
  <c r="BE1096"/>
  <c r="BE1115"/>
  <c r="BE1120"/>
  <c r="BE1128"/>
  <c r="BE1202"/>
  <c r="BE1210"/>
  <c r="BE1223"/>
  <c r="BE1236"/>
  <c r="BE1250"/>
  <c i="3" r="E94"/>
  <c r="BE133"/>
  <c r="BE146"/>
  <c r="BE163"/>
  <c r="BE218"/>
  <c r="BE247"/>
  <c r="BE253"/>
  <c r="BE299"/>
  <c r="BE342"/>
  <c r="BE409"/>
  <c r="BE444"/>
  <c r="BE448"/>
  <c r="BE497"/>
  <c r="BE513"/>
  <c r="BE533"/>
  <c r="BE557"/>
  <c r="BE562"/>
  <c r="BE583"/>
  <c r="BE592"/>
  <c r="BE637"/>
  <c r="BE665"/>
  <c r="BE700"/>
  <c i="4" r="E76"/>
  <c r="BE89"/>
  <c r="BE111"/>
  <c r="BE144"/>
  <c i="5" r="BE235"/>
  <c r="BE264"/>
  <c r="BE294"/>
  <c i="6" r="BE99"/>
  <c r="BE102"/>
  <c i="2" r="F55"/>
  <c r="BE116"/>
  <c r="BE147"/>
  <c r="BE213"/>
  <c r="BE237"/>
  <c r="BE244"/>
  <c r="BE306"/>
  <c r="BE353"/>
  <c r="BE503"/>
  <c r="BE538"/>
  <c r="BE555"/>
  <c r="BE569"/>
  <c r="BE689"/>
  <c r="BE736"/>
  <c r="BE863"/>
  <c r="BE875"/>
  <c r="BE880"/>
  <c r="BE990"/>
  <c r="BE1102"/>
  <c r="BE1127"/>
  <c r="BE1138"/>
  <c r="BE1165"/>
  <c r="BE1170"/>
  <c r="BE1173"/>
  <c r="BE1190"/>
  <c r="BE1230"/>
  <c i="3" r="BE149"/>
  <c r="BE176"/>
  <c r="BE213"/>
  <c r="BE277"/>
  <c r="BE291"/>
  <c r="BE389"/>
  <c r="BE516"/>
  <c r="BE538"/>
  <c r="BE572"/>
  <c r="BE589"/>
  <c i="4" r="BE104"/>
  <c r="BE136"/>
  <c r="BE151"/>
  <c i="5" r="BE110"/>
  <c r="BE145"/>
  <c r="BE178"/>
  <c i="6" r="BE95"/>
  <c i="2" r="BE726"/>
  <c r="BE742"/>
  <c r="BE835"/>
  <c r="BE851"/>
  <c r="BE868"/>
  <c r="BE919"/>
  <c r="BE1048"/>
  <c r="BE1060"/>
  <c r="BE1070"/>
  <c r="BE1079"/>
  <c r="BE1081"/>
  <c r="BE1110"/>
  <c r="BE1183"/>
  <c r="BE1198"/>
  <c i="3" r="BE151"/>
  <c r="BE168"/>
  <c r="BE223"/>
  <c r="BE428"/>
  <c r="BE446"/>
  <c r="BE501"/>
  <c r="BE535"/>
  <c r="BE542"/>
  <c r="BE586"/>
  <c i="5" r="J87"/>
  <c r="BE131"/>
  <c r="BE156"/>
  <c r="BE190"/>
  <c r="BE204"/>
  <c r="BE206"/>
  <c r="BE219"/>
  <c r="BE244"/>
  <c r="BE253"/>
  <c r="BE261"/>
  <c r="BE270"/>
  <c r="BE282"/>
  <c r="BE291"/>
  <c r="BE301"/>
  <c i="2" r="E48"/>
  <c r="J107"/>
  <c r="BE173"/>
  <c r="BE178"/>
  <c r="BE266"/>
  <c r="BE272"/>
  <c r="BE294"/>
  <c r="BE316"/>
  <c r="BE322"/>
  <c r="BE380"/>
  <c r="BE432"/>
  <c r="BE440"/>
  <c r="BE449"/>
  <c r="BE471"/>
  <c r="BE494"/>
  <c r="BE510"/>
  <c r="BE517"/>
  <c r="BE526"/>
  <c r="BE576"/>
  <c r="BE602"/>
  <c r="BE621"/>
  <c r="BE626"/>
  <c r="BE647"/>
  <c r="BE649"/>
  <c r="BE663"/>
  <c r="BE764"/>
  <c r="BE804"/>
  <c r="BE808"/>
  <c r="BE865"/>
  <c r="BE890"/>
  <c r="BE899"/>
  <c r="BE902"/>
  <c r="BE926"/>
  <c r="BE931"/>
  <c i="3" r="J98"/>
  <c r="BE130"/>
  <c r="BE144"/>
  <c r="BE205"/>
  <c r="BE250"/>
  <c r="BE270"/>
  <c r="BE275"/>
  <c r="BE279"/>
  <c r="BE294"/>
  <c r="BE306"/>
  <c r="BE346"/>
  <c r="BE384"/>
  <c r="BE434"/>
  <c r="BE457"/>
  <c r="BE485"/>
  <c r="BE577"/>
  <c r="BE626"/>
  <c r="BE656"/>
  <c r="BE659"/>
  <c i="4" r="J52"/>
  <c r="BE96"/>
  <c r="BE121"/>
  <c r="BE127"/>
  <c r="BE133"/>
  <c i="5" r="BE198"/>
  <c r="BE228"/>
  <c i="6" r="BE97"/>
  <c i="2" r="BE151"/>
  <c r="BE169"/>
  <c r="BE181"/>
  <c r="BE210"/>
  <c r="BE277"/>
  <c r="BE377"/>
  <c r="BE409"/>
  <c r="BE434"/>
  <c r="BE486"/>
  <c r="BE589"/>
  <c r="BE668"/>
  <c r="BE692"/>
  <c r="BE751"/>
  <c r="BE838"/>
  <c r="BE945"/>
  <c r="BE1036"/>
  <c r="BE1040"/>
  <c r="BE1093"/>
  <c r="BE1112"/>
  <c r="BE1143"/>
  <c r="BE1146"/>
  <c r="BE1149"/>
  <c r="BE1155"/>
  <c r="BE1163"/>
  <c r="BE1168"/>
  <c r="BE1178"/>
  <c r="BE1194"/>
  <c r="BE1206"/>
  <c r="BE1253"/>
  <c i="3" r="BE221"/>
  <c r="BE358"/>
  <c r="BE454"/>
  <c r="BE488"/>
  <c r="BE494"/>
  <c r="BE511"/>
  <c r="BE560"/>
  <c r="BE568"/>
  <c r="BE648"/>
  <c i="4" r="BE109"/>
  <c i="5" r="BE105"/>
  <c r="BE184"/>
  <c r="BE208"/>
  <c r="BE241"/>
  <c r="BE257"/>
  <c r="BE288"/>
  <c r="BE302"/>
  <c i="6" r="BE110"/>
  <c i="2" r="BE190"/>
  <c r="BE195"/>
  <c r="BE224"/>
  <c r="BE324"/>
  <c r="BE340"/>
  <c r="BE394"/>
  <c r="BE414"/>
  <c r="BE532"/>
  <c r="BE561"/>
  <c r="BE616"/>
  <c r="BE630"/>
  <c r="BE698"/>
  <c r="BE739"/>
  <c r="BE767"/>
  <c r="BE773"/>
  <c r="BE816"/>
  <c r="BE820"/>
  <c r="BE824"/>
  <c r="BE830"/>
  <c r="BE937"/>
  <c r="BE949"/>
  <c r="BE953"/>
  <c r="BE961"/>
  <c r="BE975"/>
  <c r="BE997"/>
  <c r="BE1010"/>
  <c r="BE1025"/>
  <c i="3" r="BE107"/>
  <c r="BE179"/>
  <c r="BE216"/>
  <c r="BE240"/>
  <c r="BE262"/>
  <c r="BE296"/>
  <c r="BE355"/>
  <c r="BE396"/>
  <c r="BE407"/>
  <c r="BE477"/>
  <c r="BE546"/>
  <c i="2" r="BE161"/>
  <c r="BE219"/>
  <c r="BE227"/>
  <c r="BE259"/>
  <c r="BE286"/>
  <c r="BE349"/>
  <c r="BE372"/>
  <c r="BE391"/>
  <c r="BE412"/>
  <c r="BE437"/>
  <c r="BE443"/>
  <c r="BE473"/>
  <c r="BE480"/>
  <c r="BE595"/>
  <c r="BE639"/>
  <c r="BE695"/>
  <c r="BE701"/>
  <c r="BE715"/>
  <c r="BE770"/>
  <c r="BE788"/>
  <c r="BE798"/>
  <c r="BE802"/>
  <c r="BE822"/>
  <c r="BE843"/>
  <c r="BE994"/>
  <c r="BE1014"/>
  <c r="BE1056"/>
  <c r="BE1105"/>
  <c r="BE1118"/>
  <c r="BE1130"/>
  <c r="BE1136"/>
  <c r="BE1160"/>
  <c r="BE1181"/>
  <c r="BE1187"/>
  <c r="BE1220"/>
  <c r="BE1244"/>
  <c i="3" r="F55"/>
  <c r="BE199"/>
  <c r="BE348"/>
  <c r="BE372"/>
  <c r="BE378"/>
  <c r="BE386"/>
  <c r="BE391"/>
  <c r="BE402"/>
  <c r="BE420"/>
  <c r="BE425"/>
  <c r="BE566"/>
  <c i="4" r="BE119"/>
  <c i="5" r="BE148"/>
  <c r="BE167"/>
  <c r="BE194"/>
  <c r="BE210"/>
  <c i="6" r="F55"/>
  <c r="E73"/>
  <c r="BE86"/>
  <c i="2" r="BE136"/>
  <c r="BE288"/>
  <c r="BE355"/>
  <c r="BE461"/>
  <c r="BE488"/>
  <c r="BE558"/>
  <c r="BE582"/>
  <c r="BE591"/>
  <c r="BE597"/>
  <c r="BE623"/>
  <c r="BE628"/>
  <c r="BE660"/>
  <c r="BE683"/>
  <c r="BE707"/>
  <c r="BE786"/>
  <c r="BE796"/>
  <c r="BE818"/>
  <c r="BE888"/>
  <c r="BE922"/>
  <c r="BE935"/>
  <c r="BE1032"/>
  <c r="BE1044"/>
  <c r="BE1084"/>
  <c r="BE1099"/>
  <c r="BE1133"/>
  <c r="BE1157"/>
  <c r="BE1214"/>
  <c i="3" r="BE120"/>
  <c r="BE165"/>
  <c r="BE191"/>
  <c r="BE201"/>
  <c r="BE232"/>
  <c r="BE321"/>
  <c r="BE413"/>
  <c r="BE441"/>
  <c r="BE466"/>
  <c r="BE509"/>
  <c r="BE552"/>
  <c r="BE594"/>
  <c r="BE603"/>
  <c r="BE609"/>
  <c r="BE615"/>
  <c r="BE620"/>
  <c r="BE634"/>
  <c r="BE640"/>
  <c r="BE645"/>
  <c r="BE651"/>
  <c r="BE708"/>
  <c i="4" r="BE155"/>
  <c r="BE160"/>
  <c r="BK162"/>
  <c r="J162"/>
  <c r="J66"/>
  <c i="5" r="BE160"/>
  <c r="BE174"/>
  <c r="BE200"/>
  <c r="BE212"/>
  <c i="6" r="BE90"/>
  <c i="2" r="BE231"/>
  <c r="BE256"/>
  <c r="BE301"/>
  <c r="BE313"/>
  <c r="BE327"/>
  <c r="BE345"/>
  <c r="BE351"/>
  <c r="BE397"/>
  <c r="BE406"/>
  <c r="BE475"/>
  <c r="BE477"/>
  <c r="BE483"/>
  <c r="BE566"/>
  <c r="BE579"/>
  <c r="BE585"/>
  <c r="BE634"/>
  <c r="BE671"/>
  <c r="BE680"/>
  <c r="BE686"/>
  <c r="BE704"/>
  <c r="BE754"/>
  <c r="BE841"/>
  <c r="BE882"/>
  <c r="BE917"/>
  <c r="BE947"/>
  <c r="BE951"/>
  <c r="BE957"/>
  <c r="BE959"/>
  <c r="BE1003"/>
  <c r="BE1067"/>
  <c r="BE1076"/>
  <c r="BE1122"/>
  <c r="BE1175"/>
  <c r="BE1226"/>
  <c r="BE1233"/>
  <c r="BE1241"/>
  <c r="BE1255"/>
  <c r="BE1261"/>
  <c i="3" r="BE154"/>
  <c r="BE160"/>
  <c r="BE187"/>
  <c r="BE226"/>
  <c r="BE256"/>
  <c r="BE264"/>
  <c r="BE273"/>
  <c r="BE303"/>
  <c r="BE308"/>
  <c r="BE311"/>
  <c r="BE317"/>
  <c r="BE330"/>
  <c r="BE411"/>
  <c r="BE518"/>
  <c r="BE526"/>
  <c i="4" r="BE140"/>
  <c i="5" r="E48"/>
  <c r="BE153"/>
  <c i="2" r="BE677"/>
  <c r="BE733"/>
  <c r="BE759"/>
  <c r="BE806"/>
  <c r="BE827"/>
  <c r="BE856"/>
  <c r="BE886"/>
  <c r="BE892"/>
  <c r="BE897"/>
  <c r="BE914"/>
  <c r="BE929"/>
  <c r="BE943"/>
  <c r="BE955"/>
  <c r="BE987"/>
  <c r="BK512"/>
  <c r="J512"/>
  <c r="J71"/>
  <c i="3" r="BE123"/>
  <c r="BE243"/>
  <c r="BE268"/>
  <c r="BE282"/>
  <c r="BE325"/>
  <c r="BE405"/>
  <c r="BE415"/>
  <c r="BE436"/>
  <c r="BE452"/>
  <c r="BE464"/>
  <c r="BE521"/>
  <c r="BE528"/>
  <c r="BE548"/>
  <c r="BE580"/>
  <c r="BE606"/>
  <c r="BE612"/>
  <c r="BE703"/>
  <c r="BK332"/>
  <c r="J332"/>
  <c r="J70"/>
  <c i="5" r="BE115"/>
  <c r="BE127"/>
  <c r="BE232"/>
  <c i="6" r="BE88"/>
  <c i="4" r="BE158"/>
  <c r="BK103"/>
  <c r="J103"/>
  <c r="J62"/>
  <c i="5" r="BE113"/>
  <c r="BE139"/>
  <c r="BE202"/>
  <c r="BE216"/>
  <c r="BE247"/>
  <c r="BE250"/>
  <c r="BE277"/>
  <c r="BK272"/>
  <c r="J272"/>
  <c r="J69"/>
  <c i="6" r="J52"/>
  <c r="BE106"/>
  <c r="BK105"/>
  <c r="J105"/>
  <c r="J62"/>
  <c i="2" r="BE200"/>
  <c r="BE222"/>
  <c r="BE269"/>
  <c r="BE280"/>
  <c r="BE299"/>
  <c r="BE309"/>
  <c r="BE424"/>
  <c r="BE497"/>
  <c r="BE587"/>
  <c r="BE607"/>
  <c r="BE718"/>
  <c r="BE745"/>
  <c r="BE782"/>
  <c r="BE810"/>
  <c r="BE845"/>
  <c r="BE861"/>
  <c r="BE909"/>
  <c r="BE924"/>
  <c r="BE933"/>
  <c r="BE941"/>
  <c r="BE977"/>
  <c r="BE985"/>
  <c r="BE1019"/>
  <c i="3" r="BE141"/>
  <c r="BE183"/>
  <c r="BE208"/>
  <c r="BE238"/>
  <c r="BE328"/>
  <c r="BE337"/>
  <c r="BE381"/>
  <c r="BE418"/>
  <c r="BE431"/>
  <c r="BE505"/>
  <c r="BE540"/>
  <c r="BE544"/>
  <c i="4" r="BE107"/>
  <c i="5" r="BE181"/>
  <c r="BE222"/>
  <c r="BE280"/>
  <c r="BE297"/>
  <c i="2" r="BE123"/>
  <c r="BE131"/>
  <c r="BE159"/>
  <c r="BE203"/>
  <c r="BE216"/>
  <c r="BE235"/>
  <c r="BE240"/>
  <c r="BE274"/>
  <c r="BE284"/>
  <c r="BE337"/>
  <c r="BE343"/>
  <c r="BE367"/>
  <c r="BE388"/>
  <c r="BE422"/>
  <c r="BE427"/>
  <c r="BE491"/>
  <c r="BE501"/>
  <c r="BE508"/>
  <c r="BE513"/>
  <c r="BE522"/>
  <c r="BE593"/>
  <c r="BE605"/>
  <c r="BE642"/>
  <c r="BE652"/>
  <c r="BE665"/>
  <c r="BE713"/>
  <c r="BE722"/>
  <c r="BE776"/>
  <c r="BE790"/>
  <c r="BE858"/>
  <c r="BE871"/>
  <c r="BE884"/>
  <c r="BE973"/>
  <c r="BE979"/>
  <c r="BE1001"/>
  <c r="BE1007"/>
  <c r="BE1017"/>
  <c r="BE1028"/>
  <c i="3" r="BE111"/>
  <c r="BE138"/>
  <c r="BE172"/>
  <c r="BE195"/>
  <c r="BE258"/>
  <c r="BE340"/>
  <c r="BE368"/>
  <c r="BE375"/>
  <c r="BE423"/>
  <c r="BE469"/>
  <c r="BE480"/>
  <c r="BE491"/>
  <c r="BE523"/>
  <c r="BE554"/>
  <c r="BE574"/>
  <c r="BE597"/>
  <c r="BE618"/>
  <c r="BE668"/>
  <c r="BE688"/>
  <c r="BE694"/>
  <c r="BE697"/>
  <c i="4" r="BE114"/>
  <c r="BE163"/>
  <c i="5" r="BE96"/>
  <c r="BE135"/>
  <c i="6" r="BE92"/>
  <c i="4" r="F36"/>
  <c i="1" r="BC57"/>
  <c i="3" r="F37"/>
  <c i="1" r="BD56"/>
  <c i="4" r="F35"/>
  <c i="1" r="BB57"/>
  <c i="5" r="J34"/>
  <c i="1" r="AW58"/>
  <c i="2" r="F34"/>
  <c i="1" r="BA55"/>
  <c i="3" r="F36"/>
  <c i="1" r="BC56"/>
  <c i="6" r="J34"/>
  <c i="1" r="AW59"/>
  <c i="6" r="F37"/>
  <c i="1" r="BD59"/>
  <c i="6" r="F34"/>
  <c i="1" r="BA59"/>
  <c i="6" r="F36"/>
  <c i="1" r="BC59"/>
  <c i="4" r="J34"/>
  <c i="1" r="AW57"/>
  <c i="4" r="F34"/>
  <c i="1" r="BA57"/>
  <c i="2" r="F36"/>
  <c i="1" r="BC55"/>
  <c i="5" r="F36"/>
  <c i="1" r="BC58"/>
  <c i="2" r="J34"/>
  <c i="1" r="AW55"/>
  <c i="3" r="F34"/>
  <c i="1" r="BA56"/>
  <c i="3" r="F35"/>
  <c i="1" r="BB56"/>
  <c i="3" r="J34"/>
  <c i="1" r="AW56"/>
  <c i="6" r="F35"/>
  <c i="1" r="BB59"/>
  <c i="5" r="F37"/>
  <c i="1" r="BD58"/>
  <c i="2" r="F35"/>
  <c i="1" r="BB55"/>
  <c i="4" r="F37"/>
  <c i="1" r="BD57"/>
  <c i="5" r="F35"/>
  <c i="1" r="BB58"/>
  <c i="5" r="F34"/>
  <c i="1" r="BA58"/>
  <c i="2" r="F37"/>
  <c i="1" r="BD55"/>
  <c i="3" l="1" r="T105"/>
  <c r="P105"/>
  <c r="R335"/>
  <c i="5" r="T94"/>
  <c i="4" r="P87"/>
  <c r="P86"/>
  <c i="1" r="AU57"/>
  <c i="2" r="T515"/>
  <c i="3" r="T335"/>
  <c r="T104"/>
  <c i="2" r="R114"/>
  <c r="R113"/>
  <c i="4" r="BK87"/>
  <c r="J87"/>
  <c r="J60"/>
  <c i="3" r="P335"/>
  <c r="P104"/>
  <c i="1" r="AU56"/>
  <c i="2" r="BK114"/>
  <c i="5" r="P94"/>
  <c r="P93"/>
  <c i="1" r="AU58"/>
  <c i="2" r="P515"/>
  <c i="5" r="R94"/>
  <c r="R93"/>
  <c i="2" r="T114"/>
  <c r="T113"/>
  <c i="5" r="R275"/>
  <c i="2" r="P114"/>
  <c i="5" r="BK275"/>
  <c r="J275"/>
  <c r="J70"/>
  <c i="3" r="R104"/>
  <c i="5" r="T275"/>
  <c i="3" r="BK335"/>
  <c r="J335"/>
  <c r="J71"/>
  <c i="4" r="J88"/>
  <c r="J61"/>
  <c i="5" r="J276"/>
  <c r="J71"/>
  <c i="3" r="BK692"/>
  <c r="J692"/>
  <c r="J83"/>
  <c i="2" r="J115"/>
  <c r="J61"/>
  <c i="3" r="BK105"/>
  <c r="J105"/>
  <c r="J60"/>
  <c i="2" r="J1240"/>
  <c r="J92"/>
  <c i="5" r="BK94"/>
  <c r="J94"/>
  <c r="J60"/>
  <c i="6" r="BK84"/>
  <c r="J84"/>
  <c r="J60"/>
  <c i="2" r="BK515"/>
  <c r="J515"/>
  <c r="J72"/>
  <c i="5" r="F33"/>
  <c i="1" r="AZ58"/>
  <c i="4" r="F33"/>
  <c i="1" r="AZ57"/>
  <c r="BC54"/>
  <c r="W32"/>
  <c i="6" r="F33"/>
  <c i="1" r="AZ59"/>
  <c i="3" r="F33"/>
  <c i="1" r="AZ56"/>
  <c r="BA54"/>
  <c r="W30"/>
  <c i="5" r="J33"/>
  <c i="1" r="AV58"/>
  <c r="AT58"/>
  <c i="4" r="J33"/>
  <c i="1" r="AV57"/>
  <c r="AT57"/>
  <c r="BB54"/>
  <c r="AX54"/>
  <c i="3" r="J33"/>
  <c i="1" r="AV56"/>
  <c r="AT56"/>
  <c i="6" r="J33"/>
  <c i="1" r="AV59"/>
  <c r="AT59"/>
  <c i="2" r="J33"/>
  <c i="1" r="AV55"/>
  <c r="AT55"/>
  <c r="BD54"/>
  <c r="W33"/>
  <c i="2" r="F33"/>
  <c i="1" r="AZ55"/>
  <c i="2" l="1" r="P113"/>
  <c i="1" r="AU55"/>
  <c i="2" r="BK113"/>
  <c r="J113"/>
  <c r="J59"/>
  <c i="5" r="T93"/>
  <c i="2" r="J114"/>
  <c r="J60"/>
  <c i="3" r="BK104"/>
  <c r="J104"/>
  <c i="4" r="BK86"/>
  <c r="J86"/>
  <c i="5" r="BK93"/>
  <c r="J93"/>
  <c r="J59"/>
  <c i="6" r="BK83"/>
  <c r="J83"/>
  <c r="J59"/>
  <c i="1" r="AU54"/>
  <c r="AW54"/>
  <c r="AK30"/>
  <c r="W31"/>
  <c i="4" r="J30"/>
  <c i="1" r="AG57"/>
  <c r="AN57"/>
  <c r="AY54"/>
  <c i="3" r="J30"/>
  <c i="1" r="AG56"/>
  <c r="AN56"/>
  <c r="AZ54"/>
  <c r="AV54"/>
  <c r="AK29"/>
  <c i="3" l="1" r="J59"/>
  <c i="4" r="J59"/>
  <c i="3" r="J39"/>
  <c i="4" r="J39"/>
  <c i="1" r="W29"/>
  <c r="AT54"/>
  <c i="2" r="J30"/>
  <c i="1" r="AG55"/>
  <c r="AN55"/>
  <c i="6" r="J30"/>
  <c i="1" r="AG59"/>
  <c r="AN59"/>
  <c i="5" r="J30"/>
  <c i="1" r="AG58"/>
  <c r="AN58"/>
  <c i="5" l="1" r="J39"/>
  <c i="2" r="J39"/>
  <c i="6" r="J39"/>
  <c i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<sst xmlns="http://schemas.openxmlformats.org/spreadsheetml/2006/main">
  <si>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</si>
  <si>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</si>
  <si>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</si>
  <si>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</si>
  <si>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</si>
  <si>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{00a5efc0-ce5f-42c0-8fed-c01dbb3b20fd}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</si>
  <si>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</si>
  <si>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</si>
  <si>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</si>
  <si>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</si>
  <si>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</si>
  <si>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</si>
  <si>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</si>
  <si>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</si>
  <si>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EKS-044-2025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</si>
  <si>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</si>
  <si>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</si>
  <si>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Letní amfiteátr Bílina Kyselka - WC, pokladna, oplocení a odvodnění jeviště</t>
  </si>
  <si>
    <t>KSO:</t>
  </si>
  <si>
    <t/>
  </si>
  <si>
    <t>CC-CZ:</t>
  </si>
  <si>
    <t>Místo:</t>
  </si>
  <si>
    <t>Bílina, okr.Teplice</t>
  </si>
  <si>
    <t>Datum:</t>
  </si>
  <si>
    <t>10. 6. 2025</t>
  </si>
  <si>
    <t>Zadavatel:</t>
  </si>
  <si>
    <t>IČ:</t>
  </si>
  <si>
    <t>00266230</t>
  </si>
  <si>
    <t>Město Bílina, Břežánská 50/4, Bílina</t>
  </si>
  <si>
    <t>DIČ:</t>
  </si>
  <si>
    <t>CZ00266230</t>
  </si>
  <si>
    <t>Účastník:</t>
  </si>
  <si>
    <t>Vyplň údaj</t>
  </si>
  <si>
    <t>Projektant:</t>
  </si>
  <si>
    <t>25423126</t>
  </si>
  <si>
    <t>PS projekty s.r.o., 14.října 291/4, Teplice</t>
  </si>
  <si>
    <t>CZ25423126</t>
  </si>
  <si>
    <t>True</t>
  </si>
  <si>
    <t>Zpracovatel:</t>
  </si>
  <si>
    <t>11944668</t>
  </si>
  <si>
    <t>STAVINVEST KMS s.r.o., Studentská 285/22, Bílina</t>
  </si>
  <si>
    <t>CZ11944668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</si>
  <si>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</si>
  <si>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</si>
  <si>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</si>
  <si>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</si>
  <si>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</si>
  <si>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</si>
  <si>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</si>
  <si>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</si>
  <si>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</si>
  <si>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</si>
  <si>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</si>
  <si>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</si>
  <si>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</si>
  <si>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</si>
  <si>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</si>
  <si>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</si>
  <si>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</si>
  <si>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</si>
  <si>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</si>
  <si>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</si>
  <si>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</si>
  <si>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</si>
  <si>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</si>
  <si>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</si>
  <si>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</si>
  <si>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</si>
  <si>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</si>
  <si>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</si>
  <si>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</si>
  <si>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</si>
  <si>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</si>
  <si>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</si>
  <si>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</si>
  <si>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</si>
  <si>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</si>
  <si>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</si>
  <si>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</si>
  <si>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</si>
  <si>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</si>
  <si>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</si>
  <si>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</si>
  <si>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</si>
  <si>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WC</t>
  </si>
  <si>
    <t>STA</t>
  </si>
  <si>
    <t>1</t>
  </si>
  <si>
    <t>{c266451f-f552-4f27-895a-944b782af0a5}</t>
  </si>
  <si>
    <t>2</t>
  </si>
  <si>
    <t>SO 102</t>
  </si>
  <si>
    <t>Pokladna</t>
  </si>
  <si>
    <t>{0bd96e8d-5887-4981-a121-0aaf10b1922b}</t>
  </si>
  <si>
    <t>SO 103</t>
  </si>
  <si>
    <t>Oplocení</t>
  </si>
  <si>
    <t>{c5bebc97-8393-4d13-9407-ecb226345359}</t>
  </si>
  <si>
    <t>SO 104</t>
  </si>
  <si>
    <t>Odvodnění jeviště</t>
  </si>
  <si>
    <t>{19a9a24c-e198-4e95-92cf-25cdde2f967b}</t>
  </si>
  <si>
    <t>VON</t>
  </si>
  <si>
    <t>Vedlejší a ostatní náklady</t>
  </si>
  <si>
    <t>{34eeba66-9f91-4a17-8827-2f6f4bb815fc}</t>
  </si>
  <si>
    <t>KRYCÍ LIST SOUPISU PRACÍ</t>
  </si>
  <si>
    <t>Objekt:</t>
  </si>
  <si>
    <t>SO 101 - WC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</si>
  <si>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</si>
  <si>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</si>
  <si>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</si>
  <si>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</si>
  <si>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</si>
  <si>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</si>
  <si>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</si>
  <si>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</si>
  <si>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</si>
  <si>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</si>
  <si>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</si>
  <si>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</si>
  <si>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</si>
  <si>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96 - Bourání konstrukcí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</si>
  <si>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</si>
  <si>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</si>
  <si>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</si>
  <si>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</si>
  <si>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</si>
  <si>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</si>
  <si>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</si>
  <si>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</si>
  <si>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</si>
  <si>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</si>
  <si>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741 - Elektroinstalace - silnoproud</t>
  </si>
  <si>
    <t xml:space="preserve">    742 - Elektroinstalace - slaboproud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</si>
  <si>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</si>
  <si>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</si>
  <si>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</si>
  <si>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</si>
  <si>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</si>
  <si>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</si>
  <si>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777 - Podlahy lité</t>
  </si>
  <si>
    <t xml:space="preserve">    783 - Dokončovací práce - nátěry</t>
  </si>
  <si>
    <t xml:space="preserve">    784 - Dokončovací práce - malby a tapety</t>
  </si>
  <si>
    <t>M - Práce a dodávky M</t>
  </si>
  <si>
    <t xml:space="preserve">    46-M - Zemní práce při extr.mont.pracích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</si>
  <si>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</si>
  <si>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</si>
  <si>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</si>
  <si>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</si>
  <si>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</si>
  <si>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</si>
  <si>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</si>
  <si>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</si>
  <si>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</si>
  <si>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</si>
  <si>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</si>
  <si>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</si>
  <si>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</si>
  <si>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</si>
  <si>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</si>
  <si>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</si>
  <si>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</si>
  <si>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</si>
  <si>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</si>
  <si>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</si>
  <si>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</si>
  <si>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m2</t>
  </si>
  <si>
    <t>CS ÚRS 2025 01</t>
  </si>
  <si>
    <t>4</t>
  </si>
  <si>
    <t>-1445485169</t>
  </si>
  <si>
    <t>Online PSC</t>
  </si>
  <si>
    <t>https://podminky.urs.cz/item/CS_URS_2025_01/113106123</t>
  </si>
  <si>
    <t>P</t>
  </si>
  <si>
    <t>Poznámka k položce:_x000d_
Vybouraný materiál (zámková dlažba) nebude odvážen na skládku, bude uložen na deponii objednatele.</t>
  </si>
  <si>
    <t>VV</t>
  </si>
  <si>
    <t>"celková plocha" 30,0</t>
  </si>
  <si>
    <t>131251100</t>
  </si>
  <si>
    <t>Hloubení nezapažených jam a zářezů strojně s urovnáním dna do předepsaného profilu a spádu v hornině třídy těžitelnosti I skupiny 3 do 20 m3</t>
  </si>
  <si>
    <t>m3</t>
  </si>
  <si>
    <t>CS ÚRS 2025 02</t>
  </si>
  <si>
    <t>-259537611</t>
  </si>
  <si>
    <t>https://podminky.urs.cz/item/CS_URS_2025_02/131251100</t>
  </si>
  <si>
    <t xml:space="preserve">"výkop pro objekty vsakování"  20,0*0,9</t>
  </si>
  <si>
    <t>3</t>
  </si>
  <si>
    <t>131251102</t>
  </si>
  <si>
    <t>Hloubení nezapažených jam a zářezů strojně s urovnáním dna do předepsaného profilu a spádu v hornině třídy těžitelnosti I skupiny 3 přes 20 do 50 m3</t>
  </si>
  <si>
    <t>-87268503</t>
  </si>
  <si>
    <t>https://podminky.urs.cz/item/CS_URS_2025_02/131251102</t>
  </si>
  <si>
    <t xml:space="preserve">"výkop pro objekty vsakování"  35,0*0,9</t>
  </si>
  <si>
    <t>131251104</t>
  </si>
  <si>
    <t>Hloubení nezapažených jam a zářezů strojně s urovnáním dna do předepsaného profilu a spádu v hornině třídy těžitelnosti I skupiny 3 přes 100 do 500 m3</t>
  </si>
  <si>
    <t>744856343</t>
  </si>
  <si>
    <t>https://podminky.urs.cz/item/CS_URS_2025_02/131251104</t>
  </si>
  <si>
    <t>"výkop stavební jámy na úroveň -0,400" 3,14*6,5^2*0,40</t>
  </si>
  <si>
    <t>"přípočet integrovaných základových pasů obvodových" 3,14*12,3*0,725</t>
  </si>
  <si>
    <t>"přípočet integrovaných základových pasů vnitřních" 5,306*0,6*0,3+(4,0*2+3,25*2)*0,55*0,3+(1,85*2+2,05)*0,6*0,4</t>
  </si>
  <si>
    <t>5</t>
  </si>
  <si>
    <t>132251101</t>
  </si>
  <si>
    <t>Hloubení nezapažených rýh šířky do 800 mm strojně s urovnáním dna do předepsaného profilu a spádu v hornině třídy těžitelnosti I skupiny 3 do 20 m3</t>
  </si>
  <si>
    <t>895631721</t>
  </si>
  <si>
    <t>https://podminky.urs.cz/item/CS_URS_2025_02/132251101</t>
  </si>
  <si>
    <t>"výkop rýhy pro ležatou část splaškové kanalizace" 19,85*0,8*0,65</t>
  </si>
  <si>
    <t>"výkop rýhy pro ležatou část dešťové kanalizace" 16,15*0,8*0,5</t>
  </si>
  <si>
    <t>"výkop rýhy pro výměnu potrubí DN200" 19,35*0,8*1,2</t>
  </si>
  <si>
    <t>6</t>
  </si>
  <si>
    <t>132251103</t>
  </si>
  <si>
    <t>Hloubení nezapažených rýh šířky do 800 mm strojně s urovnáním dna do předepsaného profilu a spádu v hornině třídy těžitelnosti I skupiny 3 přes 50 do 100 m3</t>
  </si>
  <si>
    <t>1353398127</t>
  </si>
  <si>
    <t>https://podminky.urs.cz/item/CS_URS_2025_01/132251103</t>
  </si>
  <si>
    <t>"výkop rýhy pro vodovodní přípojku" 48,0*0,8*1,6</t>
  </si>
  <si>
    <t>7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</si>
  <si>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</si>
  <si>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</si>
  <si>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1158384447</t>
  </si>
  <si>
    <t>https://podminky.urs.cz/item/CS_URS_2025_02/162751117</t>
  </si>
  <si>
    <t>"odvoz přebytečného výkopu z konstrukce základů" 85,795-16,94</t>
  </si>
  <si>
    <t>"odvoz přebytečného objemu výkopku z rýh pro potrubí (lože+obsyp+revizní šachta)" 8,268+34,786+3,14*0,2^2*1,5</t>
  </si>
  <si>
    <t>"odvoz výkopu ze vsaků" 18,0+31,5</t>
  </si>
  <si>
    <t>8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</si>
  <si>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</si>
  <si>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</si>
  <si>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1396053392</t>
  </si>
  <si>
    <t>https://podminky.urs.cz/item/CS_URS_2025_02/162751119</t>
  </si>
  <si>
    <t>161,597*5 'Přepočtené koeficientem množství</t>
  </si>
  <si>
    <t>9</t>
  </si>
  <si>
    <t>171201231</t>
  </si>
  <si>
    <t>Poplatek za uložení stavebního odpadu na recyklační skládce (skládkovné) zeminy a kamení zatříděného do Katalogu odpadů pod kódem 17 05 04</t>
  </si>
  <si>
    <t>t</t>
  </si>
  <si>
    <t>872579632</t>
  </si>
  <si>
    <t>https://podminky.urs.cz/item/CS_URS_2025_02/171201231</t>
  </si>
  <si>
    <t>"uložení přebytečného výkopku na skládku" 144,317</t>
  </si>
  <si>
    <t>144,317*1,85 'Přepočtené koeficientem množství</t>
  </si>
  <si>
    <t>10</t>
  </si>
  <si>
    <t>174151101</t>
  </si>
  <si>
    <t>Zásyp sypaninou z jakékoliv horniny strojně s uložením výkopku ve vrstvách se zhutněním jam, šachet, rýh nebo kolem objektů v těchto vykopávkách</t>
  </si>
  <si>
    <t>1755272845</t>
  </si>
  <si>
    <t>https://podminky.urs.cz/item/CS_URS_2025_02/174151101</t>
  </si>
  <si>
    <t>"zpětný zásyp kolem vnějšího líce obvodových základových pasů" 3,14*13,0*0,415</t>
  </si>
  <si>
    <t>"zpětný zásyp rýh kanalizačního potrubí" 35,358-25,962</t>
  </si>
  <si>
    <t>"zpětný zásyp rýh vodovodního potrubí" 61,44-(3,84+13,44)</t>
  </si>
  <si>
    <t>11</t>
  </si>
  <si>
    <t>174251101</t>
  </si>
  <si>
    <t>Zásyp sypaninou z jakékoliv horniny strojně s uložením výkopku ve vrstvách bez zhutnění jam, šachet, rýh nebo kolem objektů v těchto vykopávkách</t>
  </si>
  <si>
    <t>-380573098</t>
  </si>
  <si>
    <t>https://podminky.urs.cz/item/CS_URS_2025_02/174251101</t>
  </si>
  <si>
    <t>"vsakovací objekty" (35,0+20,0)*0,9</t>
  </si>
  <si>
    <t>M</t>
  </si>
  <si>
    <t>58343959</t>
  </si>
  <si>
    <t>kamenivo drcené hrubé frakce 32/63</t>
  </si>
  <si>
    <t>-240547157</t>
  </si>
  <si>
    <t>49,5*2,25 'Přepočtené koeficientem množství</t>
  </si>
  <si>
    <t>13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</si>
  <si>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</si>
  <si>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</si>
  <si>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-209066714</t>
  </si>
  <si>
    <t>https://podminky.urs.cz/item/CS_URS_2025_02/175111101</t>
  </si>
  <si>
    <t>"obsyp potrubí pro ležatou část splaškové kanalizace" 19,85*0,8*0,45</t>
  </si>
  <si>
    <t>"obsyp potrubí pro ležatou část dešťové kanalizace" 16,15*0,8*0,50</t>
  </si>
  <si>
    <t>"obsyp potrubí DN200" 19,35*0,8*0,50</t>
  </si>
  <si>
    <t>"obsyp potrubí vodovodní přípojky" 48,0*0,8*0,35</t>
  </si>
  <si>
    <t>14</t>
  </si>
  <si>
    <t>58337303</t>
  </si>
  <si>
    <t>štěrkopísek frakce 0/8</t>
  </si>
  <si>
    <t>1327547541</t>
  </si>
  <si>
    <t>34,786*2 'Přepočtené koeficientem množství</t>
  </si>
  <si>
    <t>15</t>
  </si>
  <si>
    <t>181951112</t>
  </si>
  <si>
    <t>Úprava pláně vyrovnáním výškových rozdílů strojně v hornině třídy těžitelnosti I, skupiny 1 až 3 se zhutněním</t>
  </si>
  <si>
    <t>-328703621</t>
  </si>
  <si>
    <t>https://podminky.urs.cz/item/CS_URS_2025_02/181951112</t>
  </si>
  <si>
    <t>"úprava základové spáry objektu" 3,14*6,15^2</t>
  </si>
  <si>
    <t>"skladba P2 - úprava pláně chodníku" 3,14*14,0*2,0+32,0</t>
  </si>
  <si>
    <t>16</t>
  </si>
  <si>
    <t>183102321</t>
  </si>
  <si>
    <t>Hloubení jamek pro vysazování rostlin v zemině skupiny 1 až 4 s výměnou půdy z 100% na svahu přes 1:5 do 1:2, objemu přes 0,40 do 1,00 m3</t>
  </si>
  <si>
    <t>kus</t>
  </si>
  <si>
    <t>-574641986</t>
  </si>
  <si>
    <t>https://podminky.urs.cz/item/CS_URS_2025_01/183102321</t>
  </si>
  <si>
    <t>"celkový počet" 1</t>
  </si>
  <si>
    <t>17</t>
  </si>
  <si>
    <t>10321100</t>
  </si>
  <si>
    <t>zahradní substrát pro výsadbu VL</t>
  </si>
  <si>
    <t>-983630751</t>
  </si>
  <si>
    <t>1*0,85 'Přepočtené koeficientem množství</t>
  </si>
  <si>
    <t>18</t>
  </si>
  <si>
    <t>184102126</t>
  </si>
  <si>
    <t>Výsadba dřeviny s balem do předem vyhloubené jamky se zalitím na svahu přes 1:5 do 1:2, při průměru balu přes 600 do 800 mm</t>
  </si>
  <si>
    <t>-475862624</t>
  </si>
  <si>
    <t>https://podminky.urs.cz/item/CS_URS_2025_01/184102126</t>
  </si>
  <si>
    <t>19</t>
  </si>
  <si>
    <t>184215136</t>
  </si>
  <si>
    <t>Ukotvení dřeviny kůly na svahu přes 1:5 do 1:2 třemi kůly, délky přes 2 do 3 m</t>
  </si>
  <si>
    <t>639223867</t>
  </si>
  <si>
    <t>https://podminky.urs.cz/item/CS_URS_2025_01/184215136</t>
  </si>
  <si>
    <t>20</t>
  </si>
  <si>
    <t>60591257</t>
  </si>
  <si>
    <t>kůl vyvazovací dřevěný impregnovaný D 8cm dl 3m</t>
  </si>
  <si>
    <t>-1136428413</t>
  </si>
  <si>
    <t>1*3 'Přepočtené koeficientem množství</t>
  </si>
  <si>
    <t>184401122</t>
  </si>
  <si>
    <t>Příprava dřeviny k přesazení na svahu přes 1:5 do 1:2 s balem, při průměru balu přes 0,8 do 1 m</t>
  </si>
  <si>
    <t>1117458577</t>
  </si>
  <si>
    <t>https://podminky.urs.cz/item/CS_URS_2025_01/184401122</t>
  </si>
  <si>
    <t>Zakládání</t>
  </si>
  <si>
    <t>22</t>
  </si>
  <si>
    <t>213141111</t>
  </si>
  <si>
    <t>Zřízení vrstvy z geotextilie filtrační, separační, odvodňovací, ochranné, výztužné nebo protierozní v rovině nebo ve sklonu do 1:5, šířky do 3 m</t>
  </si>
  <si>
    <t>-921079377</t>
  </si>
  <si>
    <t>https://podminky.urs.cz/item/CS_URS_2025_01/213141111</t>
  </si>
  <si>
    <t>"obal vsaku" 35,0*2+20,0*2+48,0*0,9</t>
  </si>
  <si>
    <t>23</t>
  </si>
  <si>
    <t>69311081</t>
  </si>
  <si>
    <t>geotextilie netkaná separační, ochranná, filtrační, drenážní PES 300g/m2</t>
  </si>
  <si>
    <t>-775089847</t>
  </si>
  <si>
    <t>153,2*1,1845 'Přepočtené koeficientem množství</t>
  </si>
  <si>
    <t>24</t>
  </si>
  <si>
    <t>270002102</t>
  </si>
  <si>
    <t>Vložení trub (chrániček) do otvorů vytvořených v základových konstrukcích včetně utěsnění vnější průřezové plochy do 0,02 m2, tloušťky zdi přes 0,5 do 1,0 m</t>
  </si>
  <si>
    <t>-374487590</t>
  </si>
  <si>
    <t>https://podminky.urs.cz/item/CS_URS_2025_02/270002102</t>
  </si>
  <si>
    <t>"kabelové chráničky" 1</t>
  </si>
  <si>
    <t>25</t>
  </si>
  <si>
    <t>28615061</t>
  </si>
  <si>
    <t>trubka kanalizační HTEM s hrdlem DN 50x1000mm</t>
  </si>
  <si>
    <t>m</t>
  </si>
  <si>
    <t>-569415415</t>
  </si>
  <si>
    <t>"kabelové chráničky" 0,6</t>
  </si>
  <si>
    <t>26</t>
  </si>
  <si>
    <t>270002112</t>
  </si>
  <si>
    <t>Vložení trub (chrániček) do otvorů vytvořených v základových konstrukcích včetně utěsnění vnější průřezové plochy přes 0,02 do 0,05 m2, tloušťky zdi přes 0,5 do 1,0 m</t>
  </si>
  <si>
    <t>1707058744</t>
  </si>
  <si>
    <t>https://podminky.urs.cz/item/CS_URS_2025_02/270002112</t>
  </si>
  <si>
    <t>"chránička pro vodovodní trubní vedení" 1</t>
  </si>
  <si>
    <t>27</t>
  </si>
  <si>
    <t>28611107</t>
  </si>
  <si>
    <t>trubka kanalizační PVC-U plnostěnná jednovrstvá s rázovou odolností DN 200x6000mm SN12</t>
  </si>
  <si>
    <t>-647247084</t>
  </si>
  <si>
    <t>"chránička pro vodovodní trubní vedení" 0,6</t>
  </si>
  <si>
    <t>28</t>
  </si>
  <si>
    <t>270002122</t>
  </si>
  <si>
    <t>Vložení trub (chrániček) do otvorů vytvořených v základových konstrukcích včetně utěsnění vnější průřezové plochy přes 0,05 do 0,1 m2, tloušťky zdi přes 0,5 do 1,0 m</t>
  </si>
  <si>
    <t>990907541</t>
  </si>
  <si>
    <t>https://podminky.urs.cz/item/CS_URS_2025_02/270002122</t>
  </si>
  <si>
    <t>"chráničky pro kanalizační trubní vedení" 4</t>
  </si>
  <si>
    <t>29</t>
  </si>
  <si>
    <t>28611109</t>
  </si>
  <si>
    <t>trubka kanalizační PVC-U plnostěnná jednovrstvá s rázovou odolností DN 315x6000mm SN12</t>
  </si>
  <si>
    <t>1063835360</t>
  </si>
  <si>
    <t>"chráničky pro kanalizační trubní vedení" 0,63+1,65+0,6*2</t>
  </si>
  <si>
    <t>30</t>
  </si>
  <si>
    <t>271532212</t>
  </si>
  <si>
    <t>Podsyp pod základové konstrukce se zhutněním a urovnáním povrchu z kameniva hrubého, frakce 16 - 32 mm</t>
  </si>
  <si>
    <t>-1173347335</t>
  </si>
  <si>
    <t>https://podminky.urs.cz/item/CS_URS_2025_02/271532212</t>
  </si>
  <si>
    <t>"skladba P1 - podsyp tl.150mm" (3,14*5,55^2-(4,15*2*0,25+(5,315+3,1*2)*0,30+(1,95*2+2,35)*0,30))*0,15</t>
  </si>
  <si>
    <t>31</t>
  </si>
  <si>
    <t>271562211</t>
  </si>
  <si>
    <t>Podsyp pod základové konstrukce se zhutněním a urovnáním povrchu z kameniva drobného, frakce 0 - 4 mm</t>
  </si>
  <si>
    <t>-306560887</t>
  </si>
  <si>
    <t>https://podminky.urs.cz/item/CS_URS_2025_02/271562211</t>
  </si>
  <si>
    <t>"skladba P1 - podsyp tl.50mm" (3,14*5,55^2-(4,15*2*0,25+(5,315+3,1*2)*0,30+(1,95*2+2,35)*0,30))*0,05</t>
  </si>
  <si>
    <t>32</t>
  </si>
  <si>
    <t>273321311</t>
  </si>
  <si>
    <t>Základy z betonu železového (bez výztuže) desky z betonu bez zvláštních nároků na prostředí tř. C 16/20</t>
  </si>
  <si>
    <t>-467604957</t>
  </si>
  <si>
    <t>https://podminky.urs.cz/item/CS_URS_2025_02/273321311</t>
  </si>
  <si>
    <t>"skladba P1 - základová deska tl.150mm" 3,14*6,15^2*0,15</t>
  </si>
  <si>
    <t>33</t>
  </si>
  <si>
    <t>273351121</t>
  </si>
  <si>
    <t>Bednění základů desek zřízení</t>
  </si>
  <si>
    <t>1018689048</t>
  </si>
  <si>
    <t>https://podminky.urs.cz/item/CS_URS_2025_02/273351121</t>
  </si>
  <si>
    <t>"skladba P1 - základová deska tl.150mm" 3,14*12,3*0,15</t>
  </si>
  <si>
    <t>34</t>
  </si>
  <si>
    <t>273351122</t>
  </si>
  <si>
    <t>Bednění základů desek odstranění</t>
  </si>
  <si>
    <t>-1353622993</t>
  </si>
  <si>
    <t>https://podminky.urs.cz/item/CS_URS_2025_02/273351122</t>
  </si>
  <si>
    <t>35</t>
  </si>
  <si>
    <t>273362021</t>
  </si>
  <si>
    <t>Výztuž základů desek ze svařovaných sítí z drátů typu KARI</t>
  </si>
  <si>
    <t>1963094273</t>
  </si>
  <si>
    <t>https://podminky.urs.cz/item/CS_URS_2025_02/273362021</t>
  </si>
  <si>
    <t>"skladba P1 - výztuž základové desky 2x KARI síť 8,0x8,0/150x150mm + 20% na prostřih a přesahy" 3,14*6,15^2*2*5,40*1,20/1000</t>
  </si>
  <si>
    <t>36</t>
  </si>
  <si>
    <t>274313711</t>
  </si>
  <si>
    <t>Základy z betonu prostého pasy betonu kamenem neprokládaného tř. C 20/25</t>
  </si>
  <si>
    <t>493967552</t>
  </si>
  <si>
    <t>https://podminky.urs.cz/item/CS_URS_2025_02/274313711</t>
  </si>
  <si>
    <t>"obvodové základové pasy" (3,14*11,7-1,9)*0,6*0,9</t>
  </si>
  <si>
    <t>"vnitřní základové pasy" 5,306*0,6*0,3+(4,0*2+3,25*2)*0,55*0,3+(1,85*2+2,05)*0,6*0,4</t>
  </si>
  <si>
    <t>37</t>
  </si>
  <si>
    <t>274352241</t>
  </si>
  <si>
    <t>Bednění základů pasů kruhové nebo obloukové poloměru přes 4 m zřízení</t>
  </si>
  <si>
    <t>236501580</t>
  </si>
  <si>
    <t>https://podminky.urs.cz/item/CS_URS_2025_02/274352241</t>
  </si>
  <si>
    <t>"obvodové základové pasy" (3,14*12,3+3,14*11,1-1,9*2)*0,9</t>
  </si>
  <si>
    <t>"vnitřní základové pasy" 5,306*2*0,3+(4,0*2+3,25*2)*2*0,3+(1,85*2+2,05)*2*0,4</t>
  </si>
  <si>
    <t>38</t>
  </si>
  <si>
    <t>274352242</t>
  </si>
  <si>
    <t>Bednění základů pasů kruhové nebo obloukové poloměru přes 4 m odstranění</t>
  </si>
  <si>
    <t>1435732287</t>
  </si>
  <si>
    <t>https://podminky.urs.cz/item/CS_URS_2025_02/274352242</t>
  </si>
  <si>
    <t>39</t>
  </si>
  <si>
    <t>279113133</t>
  </si>
  <si>
    <t>Základové zdi z tvárnic ztraceného bednění včetně výplně z betonu bez zvláštních nároků na vliv prostředí třídy C 16/20, tloušťky zdiva přes 200 do 250 mm</t>
  </si>
  <si>
    <t>-1384660020</t>
  </si>
  <si>
    <t>https://podminky.urs.cz/item/CS_URS_2025_02/279113133</t>
  </si>
  <si>
    <t>"základové zdi š.250mm" 4,15*2*0,25</t>
  </si>
  <si>
    <t>40</t>
  </si>
  <si>
    <t>279113134</t>
  </si>
  <si>
    <t>Základové zdi z tvárnic ztraceného bednění včetně výplně z betonu bez zvláštních nároků na vliv prostředí třídy C 16/20, tloušťky zdiva přes 250 do 300 mm</t>
  </si>
  <si>
    <t>711226635</t>
  </si>
  <si>
    <t>https://podminky.urs.cz/item/CS_URS_2025_02/279113134</t>
  </si>
  <si>
    <t>"základové zdi š.300mm" (5,315+3,1*2)*0,25+(1,95*2+2,35)*0,5</t>
  </si>
  <si>
    <t>Svislé a kompletní konstrukce</t>
  </si>
  <si>
    <t>41</t>
  </si>
  <si>
    <t>311235131</t>
  </si>
  <si>
    <t>Zdivo jednovrstvé z cihel děrovaných broušených na celoplošnou tenkovrstvou maltu, pevnost cihel do P10, tl. zdiva 240 mm</t>
  </si>
  <si>
    <t>1761360058</t>
  </si>
  <si>
    <t>https://podminky.urs.cz/item/CS_URS_2025_02/311235131</t>
  </si>
  <si>
    <t>"vnitřní zdivo" (4,33+4,4)*2,9-(1,0*2,2*2)</t>
  </si>
  <si>
    <t>42</t>
  </si>
  <si>
    <t>311235151</t>
  </si>
  <si>
    <t>Zdivo jednovrstvé z cihel děrovaných broušených na celoplošnou tenkovrstvou maltu, pevnost cihel do P10, tl. zdiva 300 mm</t>
  </si>
  <si>
    <t>-2067009476</t>
  </si>
  <si>
    <t>https://podminky.urs.cz/item/CS_URS_2025_02/311235151</t>
  </si>
  <si>
    <t>"skladba S2 - obvodové zdivo" (3,14*11,7-1,95)*2,90-(11,25*0,55*2)</t>
  </si>
  <si>
    <t>"vnitřní zdivo" (5,295+4,99*2+2,2)*2,90-(1,1*2,2*3)</t>
  </si>
  <si>
    <t>"atikové zdivo" 3,14*11,7*0,375</t>
  </si>
  <si>
    <t>43</t>
  </si>
  <si>
    <t>311235151.Př</t>
  </si>
  <si>
    <t>Zdivo jednovrstvé z cihel děrovaných broušených na celoplošnou tenkovrstvou maltu, pevnost cihel do P10, tl. zdiva 300 mm - příplatek za provedení obloukového zdiva</t>
  </si>
  <si>
    <t>187541924</t>
  </si>
  <si>
    <t>Poznámka k položce:_x000d_
Položka zahrnuje provedení atypických úprav pro obloukové zdivo - výplň svislých spár zdivo nízkoexpanzní PUR pěnou a tepelně izolační maltou (viz detail v technické zprávě)._x000d_
Kalkulace ceny provedena úpravou skladby položky TOV.</t>
  </si>
  <si>
    <t>44</t>
  </si>
  <si>
    <t>311238935</t>
  </si>
  <si>
    <t>Založení zdiva z broušených cihel na zakládací maltu, tlouštky zdiva přes 200 do 250 mm</t>
  </si>
  <si>
    <t>2008374333</t>
  </si>
  <si>
    <t>https://podminky.urs.cz/item/CS_URS_2025_02/311238935</t>
  </si>
  <si>
    <t>"vnitřní zdivo" 4,33+4,4-1,0*2</t>
  </si>
  <si>
    <t>45</t>
  </si>
  <si>
    <t>311238937</t>
  </si>
  <si>
    <t>Založení zdiva z broušených cihel na zakládací maltu, tlouštky zdiva přes 250 do 300 mm</t>
  </si>
  <si>
    <t>1326965016</t>
  </si>
  <si>
    <t>https://podminky.urs.cz/item/CS_URS_2025_02/311238937</t>
  </si>
  <si>
    <t>"skladba S2 - obvodové zdivo" 3,14*11,7-1,95</t>
  </si>
  <si>
    <t>"vnitřní zdivo" 5,295+4,99*2+2,2-1,1*3</t>
  </si>
  <si>
    <t>46</t>
  </si>
  <si>
    <t>317168022</t>
  </si>
  <si>
    <t>Překlady keramické ploché osazené do maltového lože, výšky překladu 71 mm šířky 145 mm, délky 1250 mm</t>
  </si>
  <si>
    <t>-933200651</t>
  </si>
  <si>
    <t>https://podminky.urs.cz/item/CS_URS_2025_02/317168022</t>
  </si>
  <si>
    <t>"dle specifikace překladů na v.č.D1: SO 101.1.05" 2</t>
  </si>
  <si>
    <t>47</t>
  </si>
  <si>
    <t>317168052</t>
  </si>
  <si>
    <t>Překlady keramické vysoké osazené do maltového lože, šířky překladu 70 mm výšky 238 mm, délky 1250 mm</t>
  </si>
  <si>
    <t>-1338715358</t>
  </si>
  <si>
    <t>https://podminky.urs.cz/item/CS_URS_2025_02/317168052</t>
  </si>
  <si>
    <t>"dle specifikace překladů na v.č.D1: SO 101.1.05" 6</t>
  </si>
  <si>
    <t>48</t>
  </si>
  <si>
    <t>317168053</t>
  </si>
  <si>
    <t>Překlady keramické vysoké osazené do maltového lože, šířky překladu 70 mm výšky 238 mm, délky 1500 mm</t>
  </si>
  <si>
    <t>48406971</t>
  </si>
  <si>
    <t>https://podminky.urs.cz/item/CS_URS_2025_02/317168053</t>
  </si>
  <si>
    <t>"dle specifikace překladů na v.č.D1: SO 101.1.05" 9</t>
  </si>
  <si>
    <t>49</t>
  </si>
  <si>
    <t>317941121</t>
  </si>
  <si>
    <t>Osazování ocelových válcovaných nosníků na zdivu I nebo IE nebo U nebo UE nebo L, výšky do 120 mm</t>
  </si>
  <si>
    <t>-1478414978</t>
  </si>
  <si>
    <t>https://podminky.urs.cz/item/CS_URS_2025_02/317941121</t>
  </si>
  <si>
    <t>50</t>
  </si>
  <si>
    <t>14550302</t>
  </si>
  <si>
    <t>profil ocelový svařovaný jakost S235 průřez čtvercový 100x100x6mm</t>
  </si>
  <si>
    <t>-1398223892</t>
  </si>
  <si>
    <t>"podpěrné sloupy v obvodovém zdivu - 2ks Jäckel 100/100/6mm dl.2900mm" 2*2,9*16,493/1000</t>
  </si>
  <si>
    <t>0,096*1,05 'Přepočtené koeficientem množství</t>
  </si>
  <si>
    <t>51</t>
  </si>
  <si>
    <t>13611228</t>
  </si>
  <si>
    <t>plech ocelový hladký jakost S235JR tl 10mm tabule</t>
  </si>
  <si>
    <t>-443589755</t>
  </si>
  <si>
    <t>"patní a roznášecí plechy podpěrných sloupů v obvodovém zdivu - 4ks PL10-300/300mm" 4*0,3*0,3*78,5/1000</t>
  </si>
  <si>
    <t>0,028*1,05 'Přepočtené koeficientem množství</t>
  </si>
  <si>
    <t>52</t>
  </si>
  <si>
    <t>342244221</t>
  </si>
  <si>
    <t>Příčky jednoduché z cihel děrovaných broušených na tenkovrstvou maltu, pevnost cihel do P15, tl. příčky 140 mm</t>
  </si>
  <si>
    <t>1792884426</t>
  </si>
  <si>
    <t>https://podminky.urs.cz/item/CS_URS_2025_02/342244221</t>
  </si>
  <si>
    <t>"vnitřní příčky" (2,2+0,95*2+1,475*2)*2,9-(0,8*2,2*2)</t>
  </si>
  <si>
    <t>Vodorovné konstrukce</t>
  </si>
  <si>
    <t>53</t>
  </si>
  <si>
    <t>410003101.R</t>
  </si>
  <si>
    <t>Vložení trub (chrániček) do bednění vodorovných konstrukcích průřezové plochy do 0,02 m2, tloušťky konstrukce do 300mm vč.stabilizace při betonáži</t>
  </si>
  <si>
    <t>-183163528</t>
  </si>
  <si>
    <t>"prostupy stropem pro elektroinstalaci" 54</t>
  </si>
  <si>
    <t>54</t>
  </si>
  <si>
    <t>34571364</t>
  </si>
  <si>
    <t>trubka elektroinstalační HDPE tuhá dvouplášťová korugovaná D 75/90mm</t>
  </si>
  <si>
    <t>-1094125974</t>
  </si>
  <si>
    <t>54*0,222 'Přepočtené koeficientem množství</t>
  </si>
  <si>
    <t>55</t>
  </si>
  <si>
    <t>411324545</t>
  </si>
  <si>
    <t>Stropy z betonu železového (bez výztuže) pohledového stropů deskových, plochých střech, desek balkonových, desek hřibových stropů včetně hlavic hřibových sloupů tř. C 20/25</t>
  </si>
  <si>
    <t>-274029527</t>
  </si>
  <si>
    <t>https://podminky.urs.cz/item/CS_URS_2025_02/411324545</t>
  </si>
  <si>
    <t>"skladba S1 - konstrukce monolitické stropní desky tl.220mm" 3,14*6,0^2*0,22</t>
  </si>
  <si>
    <t>56</t>
  </si>
  <si>
    <t>411351011</t>
  </si>
  <si>
    <t>Bednění stropních konstrukcí - bez podpěrné konstrukce desek tloušťky stropní desky přes 5 do 25 cm zřízení</t>
  </si>
  <si>
    <t>-2094578214</t>
  </si>
  <si>
    <t>https://podminky.urs.cz/item/CS_URS_2025_02/411351011</t>
  </si>
  <si>
    <t>"skladba S1 - bednění spodního líce konstrukce monolitické stropní desky" 3,14*6,0^2</t>
  </si>
  <si>
    <t>57</t>
  </si>
  <si>
    <t>411351012</t>
  </si>
  <si>
    <t>Bednění stropních konstrukcí - bez podpěrné konstrukce desek tloušťky stropní desky přes 5 do 25 cm odstranění</t>
  </si>
  <si>
    <t>-1985094146</t>
  </si>
  <si>
    <t>https://podminky.urs.cz/item/CS_URS_2025_02/411351012</t>
  </si>
  <si>
    <t>58</t>
  </si>
  <si>
    <t>411352103</t>
  </si>
  <si>
    <t>Bednění stropních konstrukcí - bez podpěrné konstrukce hlavic víceúhelníkových nebo kruhových tloušťky hlavice pod spodní líc stropní desky přes 5 do 25 cm zřízení</t>
  </si>
  <si>
    <t>860794109</t>
  </si>
  <si>
    <t>https://podminky.urs.cz/item/CS_URS_2025_02/411352103</t>
  </si>
  <si>
    <t>"skladba S1 - bednění čela konstrukce monolitické stropní desky" 3,14*12,0*0,22</t>
  </si>
  <si>
    <t>59</t>
  </si>
  <si>
    <t>411352104</t>
  </si>
  <si>
    <t>Bednění stropních konstrukcí - bez podpěrné konstrukce hlavic víceúhelníkových nebo kruhových tloušťky hlavice pod spodní líc stropní desky přes 5 do 25 cm odstranění</t>
  </si>
  <si>
    <t>855074693</t>
  </si>
  <si>
    <t>https://podminky.urs.cz/item/CS_URS_2025_02/411352104</t>
  </si>
  <si>
    <t>60</t>
  </si>
  <si>
    <t>411354313</t>
  </si>
  <si>
    <t>Podpěrná konstrukce stropů - desek, kleneb a skořepin výška podepření do 4 m tloušťka stropu přes 15 do 25 cm zřízení</t>
  </si>
  <si>
    <t>2085913906</t>
  </si>
  <si>
    <t>https://podminky.urs.cz/item/CS_URS_2025_02/411354313</t>
  </si>
  <si>
    <t>"skladba S1 - podpěrná konstrukce bednění spodního líce monolitické stropní desky" 3,14*6,0^2</t>
  </si>
  <si>
    <t>61</t>
  </si>
  <si>
    <t>411354314</t>
  </si>
  <si>
    <t>Podpěrná konstrukce stropů - desek, kleneb a skořepin výška podepření do 4 m tloušťka stropu přes 15 do 25 cm odstranění</t>
  </si>
  <si>
    <t>-175200713</t>
  </si>
  <si>
    <t>https://podminky.urs.cz/item/CS_URS_2025_02/411354314</t>
  </si>
  <si>
    <t>62</t>
  </si>
  <si>
    <t>411359111</t>
  </si>
  <si>
    <t>Bednění stropních konstrukcí - bez podpěrné konstrukce Příplatek k cenám za pohledový beton</t>
  </si>
  <si>
    <t>653403679</t>
  </si>
  <si>
    <t>https://podminky.urs.cz/item/CS_URS_2025_02/411359111</t>
  </si>
  <si>
    <t>"skladba S1 - spodní líc konstrukce monolitické stropní desky" 3,14*6,0^2</t>
  </si>
  <si>
    <t>63</t>
  </si>
  <si>
    <t>411361821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</si>
  <si>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 betonářské oceli 10 505 (R) nebo BSt 500</t>
  </si>
  <si>
    <t>1221433214</t>
  </si>
  <si>
    <t>https://podminky.urs.cz/item/CS_URS_2025_02/411361821</t>
  </si>
  <si>
    <t>"skladba S1 - smyková výztuž monolitické stropní desky z profilů R12 v předpokládané hmotnosti 100kg" 100,0/1000</t>
  </si>
  <si>
    <t>"spřahovací trny roznášecích desek podpěrných sloupů v obvodovém zdivu - 4xR16 dl.100mm/plech" 4*0,1*2*1,58/1000</t>
  </si>
  <si>
    <t>64</t>
  </si>
  <si>
    <t>411362021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</si>
  <si>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ze svařovaných sítí z drátů typu KARI</t>
  </si>
  <si>
    <t>-1639993113</t>
  </si>
  <si>
    <t>https://podminky.urs.cz/item/CS_URS_2025_02/411362021</t>
  </si>
  <si>
    <t>"skladba S1 - výztuž monolitické stropní desky 2x KARI síť 8,0x8,0/100x100mm + 25% prostřih a přesahy" 3,14*6,0^2*2*7,99*1,25/1000</t>
  </si>
  <si>
    <t>65</t>
  </si>
  <si>
    <t>417321414</t>
  </si>
  <si>
    <t>Ztužující pásy a věnce z betonu železového (bez výztuže) tř. C 20/25</t>
  </si>
  <si>
    <t>1198632615</t>
  </si>
  <si>
    <t>https://podminky.urs.cz/item/CS_URS_2025_02/417321414</t>
  </si>
  <si>
    <t>"ztužující věnec v koruně atikového zdiva" 3,14*11,4*0,3*(0,105+0,07)/2</t>
  </si>
  <si>
    <t>66</t>
  </si>
  <si>
    <t>417351115</t>
  </si>
  <si>
    <t>Bednění bočnic ztužujících pásů a věnců včetně vzpěr zřízení</t>
  </si>
  <si>
    <t>2021022635</t>
  </si>
  <si>
    <t>https://podminky.urs.cz/item/CS_URS_2025_02/417351115</t>
  </si>
  <si>
    <t>"ztužující věnec v koruně atikového zdiva" 3,14*11,4*2*(0,105+0,07)/2</t>
  </si>
  <si>
    <t>67</t>
  </si>
  <si>
    <t>417351116</t>
  </si>
  <si>
    <t>Bednění bočnic ztužujících pásů a věnců včetně vzpěr odstranění</t>
  </si>
  <si>
    <t>-1316281126</t>
  </si>
  <si>
    <t>https://podminky.urs.cz/item/CS_URS_2025_02/417351116</t>
  </si>
  <si>
    <t>68</t>
  </si>
  <si>
    <t>417361821</t>
  </si>
  <si>
    <t>Výztuž ztužujících pásů a věnců z betonářské oceli 10 505 (R) nebo BSt 500</t>
  </si>
  <si>
    <t>356901781</t>
  </si>
  <si>
    <t>https://podminky.urs.cz/item/CS_URS_2025_02/417361821</t>
  </si>
  <si>
    <t>"směrné vyztužení dle ÚRS a.s. - 70kg/m3 objemu konstrukce" 0,94*70,0/1000</t>
  </si>
  <si>
    <t>69</t>
  </si>
  <si>
    <t>451573111</t>
  </si>
  <si>
    <t>Lože pod potrubí, stoky a drobné objekty v otevřeném výkopu z písku a štěrkopísku do 63 mm</t>
  </si>
  <si>
    <t>760530878</t>
  </si>
  <si>
    <t>https://podminky.urs.cz/item/CS_URS_2025_02/451573111</t>
  </si>
  <si>
    <t>"lože pod potrubí ležaté části splaškové kanalizace" 19,85*0,8*0,10</t>
  </si>
  <si>
    <t>"lože pod potrubí ležaté části dešťové kanalizace" 16,15*0,8*0,10</t>
  </si>
  <si>
    <t>"lože pod potrubí DN200" 19,35*0,8*0,10</t>
  </si>
  <si>
    <t>"lože pod potrubí vodovodní přípojky" 48,0*0,8*0,10</t>
  </si>
  <si>
    <t>Komunikace pozemní</t>
  </si>
  <si>
    <t>70</t>
  </si>
  <si>
    <t>564710001</t>
  </si>
  <si>
    <t>Podklad nebo kryt z kameniva hrubého drceného vel. 8-16 mm s rozprostřením a zhutněním plochy jednotlivě do 100 m2, po zhutnění tl. 50 mm</t>
  </si>
  <si>
    <t>1543936234</t>
  </si>
  <si>
    <t>https://podminky.urs.cz/item/CS_URS_2025_02/564710001</t>
  </si>
  <si>
    <t>"skladba P2 - podkladní vrstvy kamenné dlažby" 3,14*14,0*2,0+32,0</t>
  </si>
  <si>
    <t>71</t>
  </si>
  <si>
    <t>564851011</t>
  </si>
  <si>
    <t>Podklad ze štěrkodrti ŠD s rozprostřením a zhutněním plochy jednotlivě do 100 m2, po zhutnění tl. 150 mm</t>
  </si>
  <si>
    <t>1538766550</t>
  </si>
  <si>
    <t>https://podminky.urs.cz/item/CS_URS_2025_02/564851011</t>
  </si>
  <si>
    <t>72</t>
  </si>
  <si>
    <t>594111112</t>
  </si>
  <si>
    <t>Kladení dlažby z lomového kamene lomařsky upraveného v ploše vodorovné nebo ve sklonu na plocho tl. do 100 mm, bez vyplnění spár, s provedením lože tl. 50 mm z kameniva těženého</t>
  </si>
  <si>
    <t>-1242664128</t>
  </si>
  <si>
    <t>https://podminky.urs.cz/item/CS_URS_2025_02/594111112</t>
  </si>
  <si>
    <t>"skladba P2 - kamenná dlažba" 3,14*14,0*2,0+32,0</t>
  </si>
  <si>
    <t>73</t>
  </si>
  <si>
    <t>58381187.R</t>
  </si>
  <si>
    <t>nepravidelný kámen porfyr, povrch přírodní dlažba 8-12ks/m2 tl 40-60mm</t>
  </si>
  <si>
    <t>-873054388</t>
  </si>
  <si>
    <t>119,92*1,085 'Přepočtené koeficientem množství</t>
  </si>
  <si>
    <t>74</t>
  </si>
  <si>
    <t>599432111.R</t>
  </si>
  <si>
    <t>Vyplnění spár dlažby (přídlažby) z lomového kamene v jakémkoliv sklonu plochy a jakékoliv tloušťky směsí křemičitého písku a cementu</t>
  </si>
  <si>
    <t>959424118</t>
  </si>
  <si>
    <t>Poznámka k položce:_x000d_
POZOR - upravená skladba (TOV) položky !!!</t>
  </si>
  <si>
    <t>Úpravy povrchů, podlahy a osazování výplní</t>
  </si>
  <si>
    <t>75</t>
  </si>
  <si>
    <t>622142001</t>
  </si>
  <si>
    <t>Pletivo vnějších ploch v ploše nebo pruzích, na plném podkladu sklovláknité vtlačené do tmelu stěn</t>
  </si>
  <si>
    <t>-1689142011</t>
  </si>
  <si>
    <t>https://podminky.urs.cz/item/CS_URS_2025_01/622142001</t>
  </si>
  <si>
    <t>76</t>
  </si>
  <si>
    <t>Kalkulace 6-BS-strop</t>
  </si>
  <si>
    <t>Betonová tenkovrstvá stěrka stropů 2-vrstvá dekorativní vč.penetrace podkladu a vrchního laku (systém benátského štuku) dle PN-EN 15824:2017</t>
  </si>
  <si>
    <t>1035816987</t>
  </si>
  <si>
    <t>"povrchová úprava spodního líce stropní monolitické desky v m.č.101-107" 14,55+26,17*2+14,57+4,3+5,22+4,17</t>
  </si>
  <si>
    <t>77</t>
  </si>
  <si>
    <t>612131101</t>
  </si>
  <si>
    <t>Podkladní a spojovací vrstva vnitřních omítaných ploch cementový postřik nanášený ručně celoplošně stěn</t>
  </si>
  <si>
    <t>-1850586839</t>
  </si>
  <si>
    <t>https://podminky.urs.cz/item/CS_URS_2025_02/612131101</t>
  </si>
  <si>
    <t>78</t>
  </si>
  <si>
    <t>Kalkulace 6-BS-stěna</t>
  </si>
  <si>
    <t>Betonová tenkovrstvá stěrka stěn 2-vrstvá dekorativní vč.penetrace podkladu a vrchního laku (systém benátského štuku) dle PN-EN 15824:2017</t>
  </si>
  <si>
    <t>1948147159</t>
  </si>
  <si>
    <t>"skladba S2/S3 - betonová stěrka stěn v m.č.101 - rovné plochy" (4,75+4,25)*2,65-(0,8*2,1+0,9*2,1)+(1,0+2,2*2)*0,1+(1,1+2,2*2)*0,15</t>
  </si>
  <si>
    <t>"skladba S2/S3 - betonová stěrka stěn v m.č.101 - obloukové plochy" 6,8*2,65-(4,4*0,55)+(0,55*2+4,4)*0,125</t>
  </si>
  <si>
    <t>"skladba S2/S3 - betonová stěrka stěn v m.č.102 - rovné plochy" (5,145+1,47+1,065+4,055)*2,65-(0,8*2,1*2)</t>
  </si>
  <si>
    <t>"skladba S2/S3 - betonová stěrka stěn v m.č.102 - obloukové plochy" 9,35*2,65-(6,75*0,55)+(0,55*2+6,75)*0,125</t>
  </si>
  <si>
    <t>"skladba S2/S3 - betonová stěrka stěn v m.č.103 - rovné plochy" (5,145+1,47+1,065+4,055)*2,65-(0,8*2,1*2)</t>
  </si>
  <si>
    <t>"skladba S2/S3 - betonová stěrka stěn v m.č.103 - obloukové plochy" 9,35*2,65-(6,75*0,55)+(0,55*2+6,75)*0,125</t>
  </si>
  <si>
    <t>"skladba S2/S3 - betonová stěrka stěn v m.č.104 - rovné plochy" (4,75+4,25)*2,65-(0,8*2,1+0,9*2,1)+(1,0+2,2*2)*0,1+(1,1+2,2*2)*0,15</t>
  </si>
  <si>
    <t>"skladba S2/S3 - betonová stěrka stěn v m.č.104 - obloukové plochy" 6,8*2,65-(4,4*0,55)+(0,55*2+4,4)*0,125</t>
  </si>
  <si>
    <t>"skladba S2/S3 - betonová stěrka stěn v m.č.105 - rovné plochy" (1,635*2+2,94*2)*2,65-(0,8*2,2*2)</t>
  </si>
  <si>
    <t>"skladba S2/S3 - betonová stěrka stěn v m.č.106 - rovné plochy" (2,37*2+2,2*2)*2,65-(1,1*2,2)+(1,1+2,2*2)*0,15</t>
  </si>
  <si>
    <t>"skladba S2/S3 - betonová stěrka stěn v m.č.107 - rovné plochy" (2,2+1,82*2)*2,65-(1,1*2,2*2)+(1,1*2+2,2*4)*0,10</t>
  </si>
  <si>
    <t>79</t>
  </si>
  <si>
    <t>Kalkulace 6-BS-příp.</t>
  </si>
  <si>
    <t>Betonová stěrka dekorativní stěn - příplatek za provádění na obloukové ploše</t>
  </si>
  <si>
    <t>1373645678</t>
  </si>
  <si>
    <t>80</t>
  </si>
  <si>
    <t>612322121</t>
  </si>
  <si>
    <t>Omítka vápenocementová lehčená vnitřních ploch nanášená ručně jednovrstvá, tloušťky do 10 mm hladká svislých konstrukcí stěn</t>
  </si>
  <si>
    <t>-2082718381</t>
  </si>
  <si>
    <t>https://podminky.urs.cz/item/CS_URS_2025_02/612322121</t>
  </si>
  <si>
    <t>"skladba S2/S3 - podkladní omítka pod betonovu stěrku v m.č.101-107 (viz pol.č.Kalkulace 6-002)" 230,524</t>
  </si>
  <si>
    <t>81</t>
  </si>
  <si>
    <t>612322121.Př</t>
  </si>
  <si>
    <t>Omítka vápenocementová lehčená vnitřních ploch nanášená ručně jednovrstvá, tloušťky do 10 mm hladká svislých konstrukcí stěn - příplatek za provádění na obloukové ploše</t>
  </si>
  <si>
    <t>357191888</t>
  </si>
  <si>
    <t>82</t>
  </si>
  <si>
    <t>622131101</t>
  </si>
  <si>
    <t>Podkladní a spojovací vrstva vnějších omítaných ploch cementový postřik nanášený ručně celoplošně stěn</t>
  </si>
  <si>
    <t>870537339</t>
  </si>
  <si>
    <t>https://podminky.urs.cz/item/CS_URS_2025_02/622131101</t>
  </si>
  <si>
    <t>83</t>
  </si>
  <si>
    <t>622131101.Př</t>
  </si>
  <si>
    <t>Podkladní a spojovací vrstva vnějších omítaných ploch cementový postřik nanášený ručně celoplošně stěn - příplatek za provádění na obloukové ploše</t>
  </si>
  <si>
    <t>1952044531</t>
  </si>
  <si>
    <t>84</t>
  </si>
  <si>
    <t>622321121</t>
  </si>
  <si>
    <t>Omítka vápenocementová vnějších ploch nanášená ručně jednovrstvá, tloušťky do 15 mm hladká stěn</t>
  </si>
  <si>
    <t>901093253</t>
  </si>
  <si>
    <t>https://podminky.urs.cz/item/CS_URS_2025_02/622321121</t>
  </si>
  <si>
    <t>"skladba S2/S3 - podkladní (jádrová) omítka vnějšího líce obvodového zdiva" (3,14*12,0-1,95)*3,375-(11,25*0,55*2)</t>
  </si>
  <si>
    <t>85</t>
  </si>
  <si>
    <t>622321121.Př</t>
  </si>
  <si>
    <t>Omítka vápenocementová vnějších ploch nanášená ručně jednovrstvá, tloušťky do 15 mm hladká stěn - příplatek za provádění na obloukové ploše</t>
  </si>
  <si>
    <t>-1917461164</t>
  </si>
  <si>
    <t>86</t>
  </si>
  <si>
    <t>622321141</t>
  </si>
  <si>
    <t>Omítka vápenocementová vnějších ploch nanášená ručně dvouvrstvá, tloušťky jádrové omítky do 15 mm a tloušťky štuku do 3 mm štuková stěn</t>
  </si>
  <si>
    <t>-57252231</t>
  </si>
  <si>
    <t>https://podminky.urs.cz/item/CS_URS_2025_02/622321141</t>
  </si>
  <si>
    <t>"skladba S3 - vnější soklová omítka obvodového zdiva" (3,14*12,0-1,9)*0,3</t>
  </si>
  <si>
    <t>87</t>
  </si>
  <si>
    <t>631311122</t>
  </si>
  <si>
    <t>Mazanina z betonu prostého bez zvýšených nároků na prostředí tl. přes 80 do 120 mm tř. C 8/10</t>
  </si>
  <si>
    <t>270287535</t>
  </si>
  <si>
    <t>https://podminky.urs.cz/item/CS_URS_2025_02/631311122</t>
  </si>
  <si>
    <t>"podkladní beton tl.100mm pod monolitické základové pasy" (3,14*11,7-1,9)*0,6*0,1+5,306*0,6*0,1+(4,0*2+3,25*2)*0,55*0,1+(1,85*2+2,05)*0,6*0,1</t>
  </si>
  <si>
    <t>88</t>
  </si>
  <si>
    <t>631311125</t>
  </si>
  <si>
    <t>Mazanina z betonu prostého bez zvýšených nároků na prostředí tl. přes 80 do 120 mm tř. C 20/25</t>
  </si>
  <si>
    <t>1829912529</t>
  </si>
  <si>
    <t>https://podminky.urs.cz/item/CS_URS_2025_02/631311125</t>
  </si>
  <si>
    <t>"skladba P1 - betonová mazanina tl.100mm v m.č.101-107" 95,15*0,10</t>
  </si>
  <si>
    <t>89</t>
  </si>
  <si>
    <t>631319012</t>
  </si>
  <si>
    <t>Příplatek k cenám mazanin za úpravu povrchu mazaniny přehlazením, mazanina tl. přes 80 do 120 mm</t>
  </si>
  <si>
    <t>649635895</t>
  </si>
  <si>
    <t>https://podminky.urs.cz/item/CS_URS_2025_02/631319012</t>
  </si>
  <si>
    <t>90</t>
  </si>
  <si>
    <t>631319173</t>
  </si>
  <si>
    <t>Příplatek k cenám mazanin za stržení povrchu spodní vrstvy mazaniny latí před vložením výztuže nebo pletiva pro tl. obou vrstev mazaniny přes 80 do 120 mm</t>
  </si>
  <si>
    <t>1183505043</t>
  </si>
  <si>
    <t>https://podminky.urs.cz/item/CS_URS_2025_02/631319173</t>
  </si>
  <si>
    <t>91</t>
  </si>
  <si>
    <t>631362021</t>
  </si>
  <si>
    <t>Výztuž mazanin ze svařovaných sítí z drátů typu KARI</t>
  </si>
  <si>
    <t>-1257542510</t>
  </si>
  <si>
    <t>https://podminky.urs.cz/item/CS_URS_2025_02/631362021</t>
  </si>
  <si>
    <t>"skladba P1 - výztuž betonové mazaniny v m.č.101-107 1x KARI síť 6,0x6,0/150x150mm + 20% na prostřih a přesahy" 95,15*1,20*3,033/1000</t>
  </si>
  <si>
    <t>92</t>
  </si>
  <si>
    <t>632450121</t>
  </si>
  <si>
    <t>Potěr cementový vyrovnávací ze suchých směsí v pásu o průměrné (střední) tl. od 10 do 20 mm</t>
  </si>
  <si>
    <t>-1089609410</t>
  </si>
  <si>
    <t>https://podminky.urs.cz/item/CS_URS_2025_02/632450121</t>
  </si>
  <si>
    <t>"vyrovnávací potěr pod parapety oken" 11,25*2*0,3</t>
  </si>
  <si>
    <t>93</t>
  </si>
  <si>
    <t>632451101</t>
  </si>
  <si>
    <t>Potěr cementový samonivelační ze suchých směsí tloušťky přes 2 do 5 mm</t>
  </si>
  <si>
    <t>1707057324</t>
  </si>
  <si>
    <t>https://podminky.urs.cz/item/CS_URS_2025_02/632451101</t>
  </si>
  <si>
    <t>"skladba P1 - krycí stěrka pod epoxidovou stěrku v m.č.101-107" 95,15</t>
  </si>
  <si>
    <t>94</t>
  </si>
  <si>
    <t>632451436</t>
  </si>
  <si>
    <t>Potěr pískocementový běžný tl. přes 20 do 30 mm tř. C 25</t>
  </si>
  <si>
    <t>-1827287155</t>
  </si>
  <si>
    <t>https://podminky.urs.cz/item/CS_URS_2025_02/632451436</t>
  </si>
  <si>
    <t>"skladba S1 - cementový potěr na monolitickou desku" 3,14*5,7^2</t>
  </si>
  <si>
    <t>95</t>
  </si>
  <si>
    <t>642942111</t>
  </si>
  <si>
    <t>Osazování zárubní nebo rámů kovových dveřních lisovaných nebo z úhelníků bez dveřních křídel na cementovou maltu, plochy otvoru do 2,5 m2</t>
  </si>
  <si>
    <t>93490325</t>
  </si>
  <si>
    <t>https://podminky.urs.cz/item/CS_URS_2025_02/642942111</t>
  </si>
  <si>
    <t>96</t>
  </si>
  <si>
    <t>55331486</t>
  </si>
  <si>
    <t>zárubeň jednokřídlá ocelová pro zdění tl stěny 110-150mm rozměru 700/1970, 2100mm</t>
  </si>
  <si>
    <t>167364521</t>
  </si>
  <si>
    <t>"dle specifikace výrobků - zárubně dveří D02" 2</t>
  </si>
  <si>
    <t>97</t>
  </si>
  <si>
    <t>55331487</t>
  </si>
  <si>
    <t>zárubeň jednokřídlá ocelová pro zdění tl stěny 110-150mm rozměru 800/1970, 2100mm</t>
  </si>
  <si>
    <t>1873746670</t>
  </si>
  <si>
    <t>"dle specifikace výrobků - zárubně dveří D01" 2</t>
  </si>
  <si>
    <t>Vedení trubní dálková a přípojná</t>
  </si>
  <si>
    <t>98</t>
  </si>
  <si>
    <t>871181211</t>
  </si>
  <si>
    <t>Montáž vodovodního potrubí z polyetylenu PE100 RC v otevřeném výkopu svařovaných elektrotvarovkou SDR 11/PN16 d 50 x 4,6 mm</t>
  </si>
  <si>
    <t>-263105414</t>
  </si>
  <si>
    <t>https://podminky.urs.cz/item/CS_URS_2025_01/871181211</t>
  </si>
  <si>
    <t>"nová vodovodní přípojka k objektu SO101" 50,0</t>
  </si>
  <si>
    <t>99</t>
  </si>
  <si>
    <t>28613526</t>
  </si>
  <si>
    <t>potrubí vodovodní třívrstvé PE100 RC SDR11 50x4,60mm</t>
  </si>
  <si>
    <t>1810641336</t>
  </si>
  <si>
    <t>50*1,015 'Přepočtené koeficientem množství</t>
  </si>
  <si>
    <t>100</t>
  </si>
  <si>
    <t>871313122</t>
  </si>
  <si>
    <t>Montáž kanalizačního potrubí z tvrdého PVC-U hladkého plnostěnného tuhost SN 10 DN 160</t>
  </si>
  <si>
    <t>391984429</t>
  </si>
  <si>
    <t>https://podminky.urs.cz/item/CS_URS_2025_02/871313122</t>
  </si>
  <si>
    <t>"ležatá část dešťové kanalizace včetně propojení vsaků" 10,65+5,5</t>
  </si>
  <si>
    <t>101</t>
  </si>
  <si>
    <t>28611175</t>
  </si>
  <si>
    <t>trubka kanalizační PVC-U plnostěnná jednovrstvá DN 160x6000mm SN10</t>
  </si>
  <si>
    <t>1286151318</t>
  </si>
  <si>
    <t>16,15*1,03 'Přepočtené koeficientem množství</t>
  </si>
  <si>
    <t>102</t>
  </si>
  <si>
    <t>871353122</t>
  </si>
  <si>
    <t>Montáž kanalizačního potrubí z tvrdého PVC-U hladkého plnostěnného tuhost SN 10 DN 200</t>
  </si>
  <si>
    <t>1679204877</t>
  </si>
  <si>
    <t>https://podminky.urs.cz/item/CS_URS_2025_02/871353122</t>
  </si>
  <si>
    <t>"výměna stávajícího potrubí" 19,35</t>
  </si>
  <si>
    <t>103</t>
  </si>
  <si>
    <t>28611178</t>
  </si>
  <si>
    <t>trubka kanalizační PVC-U plnostěnná jednovrstvá DN 200x6000mm SN10</t>
  </si>
  <si>
    <t>-1074941631</t>
  </si>
  <si>
    <t>19,35*1,03 'Přepočtené koeficientem množství</t>
  </si>
  <si>
    <t>104</t>
  </si>
  <si>
    <t>894812006</t>
  </si>
  <si>
    <t>Revizní a čistící šachta z polypropylenu PP pro hladké trouby DN 400 šachtové dno (DN šachty / DN trubního vedení) DN 400/200 přímý tok</t>
  </si>
  <si>
    <t>465239293</t>
  </si>
  <si>
    <t>https://podminky.urs.cz/item/CS_URS_2025_02/894812006</t>
  </si>
  <si>
    <t>"nová šachta na potrubí DN200" 1</t>
  </si>
  <si>
    <t>105</t>
  </si>
  <si>
    <t>894812033</t>
  </si>
  <si>
    <t>Revizní a čistící šachta z polypropylenu PP pro hladké trouby DN 400 roura šachtová korugovaná bez hrdla, světlé hloubky 2000 mm</t>
  </si>
  <si>
    <t>-1874686848</t>
  </si>
  <si>
    <t>https://podminky.urs.cz/item/CS_URS_2025_02/894812033</t>
  </si>
  <si>
    <t>106</t>
  </si>
  <si>
    <t>894812041</t>
  </si>
  <si>
    <t>Revizní a čistící šachta z polypropylenu PP pro hladké trouby DN 400 roura šachtová korugovaná Příplatek k cenám 2031 - 2035 za uříznutí šachtové roury</t>
  </si>
  <si>
    <t>1525831390</t>
  </si>
  <si>
    <t>https://podminky.urs.cz/item/CS_URS_2025_02/894812041</t>
  </si>
  <si>
    <t>107</t>
  </si>
  <si>
    <t>894812062</t>
  </si>
  <si>
    <t>Revizní a čistící šachta z polypropylenu PP pro hladké trouby DN 400 poklop litinový (pro třídu zatížení) s betonovým rámem (B125)</t>
  </si>
  <si>
    <t>297780019</t>
  </si>
  <si>
    <t>https://podminky.urs.cz/item/CS_URS_2025_02/894812062</t>
  </si>
  <si>
    <t>108</t>
  </si>
  <si>
    <t>899721111</t>
  </si>
  <si>
    <t>Signalizační vodič na potrubí DN do 150 mm</t>
  </si>
  <si>
    <t>-280136775</t>
  </si>
  <si>
    <t>https://podminky.urs.cz/item/CS_URS_2025_01/899721111</t>
  </si>
  <si>
    <t>"celková délka" 48,0</t>
  </si>
  <si>
    <t>109</t>
  </si>
  <si>
    <t>899722112</t>
  </si>
  <si>
    <t>Krytí potrubí z plastů výstražnou fólií z PVC šířky přes 20 do 25 cm</t>
  </si>
  <si>
    <t>-1507320258</t>
  </si>
  <si>
    <t>https://podminky.urs.cz/item/CS_URS_2025_01/899722112</t>
  </si>
  <si>
    <t>"celková délka" 16,15+19,35+48,0</t>
  </si>
  <si>
    <t>Ostatní konstrukce a práce, bourání</t>
  </si>
  <si>
    <t>110</t>
  </si>
  <si>
    <t>916111123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</si>
  <si>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</si>
  <si>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-420060172</t>
  </si>
  <si>
    <t>https://podminky.urs.cz/item/CS_URS_2025_01/916111123</t>
  </si>
  <si>
    <t>"skladba P2 - lemování plochy" 73,0</t>
  </si>
  <si>
    <t>111</t>
  </si>
  <si>
    <t>58381012</t>
  </si>
  <si>
    <t>kostka řezanoštípaná dlažební žula 8x8x8cm</t>
  </si>
  <si>
    <t>-15803177</t>
  </si>
  <si>
    <t>"skladba P2 - lemování plochy" 73,0*0,08</t>
  </si>
  <si>
    <t>112</t>
  </si>
  <si>
    <t>949101111</t>
  </si>
  <si>
    <t>Lešení pomocné pracovní pro objekty pozemních staveb pro zatížení do 150 kg/m2, o výšce lešeňové podlahy do 1,9 m</t>
  </si>
  <si>
    <t>1845526232</t>
  </si>
  <si>
    <t>https://podminky.urs.cz/item/CS_URS_2025_02/949101111</t>
  </si>
  <si>
    <t>"lešení pro nsepcifikované konstrukce a práce" 75,0</t>
  </si>
  <si>
    <t>113</t>
  </si>
  <si>
    <t>949101112</t>
  </si>
  <si>
    <t>Lešení pomocné pracovní pro objekty pozemních staveb pro zatížení do 150 kg/m2, o výšce lešeňové podlahy přes 1,9 do 3,5 m</t>
  </si>
  <si>
    <t>1142510415</t>
  </si>
  <si>
    <t>https://podminky.urs.cz/item/CS_URS_2025_02/949101112</t>
  </si>
  <si>
    <t>"lešení pro vnitřní konstrukce a práce v m.č.101-107" 95,15</t>
  </si>
  <si>
    <t>"lešení pro vnější konstrukce a práce - fasáda" 3,14*13,0*0,8</t>
  </si>
  <si>
    <t>114</t>
  </si>
  <si>
    <t>952901111</t>
  </si>
  <si>
    <t>Vyčištění budov nebo objektů před předáním do užívání budov bytové nebo občanské výstavby, světlé výšky podlaží do 4 m</t>
  </si>
  <si>
    <t>1758964319</t>
  </si>
  <si>
    <t>https://podminky.urs.cz/item/CS_URS_2025_01/952901111</t>
  </si>
  <si>
    <t>"celková vnitřní plocha objaktu" 95,15</t>
  </si>
  <si>
    <t>115</t>
  </si>
  <si>
    <t>953943113</t>
  </si>
  <si>
    <t>Osazování drobných kovových předmětů výrobků ostatních jinde neuvedených do vynechaných či vysekaných kapes zdiva, se zajištěním polohy se zalitím maltou cementovou, hmotnosti přes 5 do 15 kg/kus</t>
  </si>
  <si>
    <t>381186166</t>
  </si>
  <si>
    <t>https://podminky.urs.cz/item/CS_URS_2025_01/953943113</t>
  </si>
  <si>
    <t>"montážní profil L 100/100/6mm dl.1100mm podprahových desek PURENIT" 3</t>
  </si>
  <si>
    <t>116</t>
  </si>
  <si>
    <t>13010438</t>
  </si>
  <si>
    <t>úhelník ocelový rovnostranný jakost S235JR (11 375) 100x100x6mm</t>
  </si>
  <si>
    <t>-1074738421</t>
  </si>
  <si>
    <t>"montážní profil L 100/100/6mm dl.1100mm podprahových desek PURENIT" 3*1,1*10,186*1,05/1000</t>
  </si>
  <si>
    <t>117</t>
  </si>
  <si>
    <t>953943211</t>
  </si>
  <si>
    <t>Osazování drobných kovových předmětů kotvených do stěny hasicího přístroje</t>
  </si>
  <si>
    <t>115149629</t>
  </si>
  <si>
    <t>https://podminky.urs.cz/item/CS_URS_2025_02/953943211</t>
  </si>
  <si>
    <t>118</t>
  </si>
  <si>
    <t>44932114</t>
  </si>
  <si>
    <t>přístroj hasicí ruční práškový nástěnný hasební schopnost 27A, 183B, C</t>
  </si>
  <si>
    <t>-897624800</t>
  </si>
  <si>
    <t>"celkový počet" 2</t>
  </si>
  <si>
    <t>119</t>
  </si>
  <si>
    <t>953945111</t>
  </si>
  <si>
    <t>Kotva mechanická s vyvrtáním otvoru do betonu, železobetonu nebo tvrdého kamene pro střední zatížení průvleková, velikost M 8, délka 75 mm</t>
  </si>
  <si>
    <t>510787116</t>
  </si>
  <si>
    <t>https://podminky.urs.cz/item/CS_URS_2025_01/953945111</t>
  </si>
  <si>
    <t>"kotvení montážních profilů L 100/100/6mm dl.1100mm podprahových desek PURENIT" 3*2</t>
  </si>
  <si>
    <t>120</t>
  </si>
  <si>
    <t>953961214</t>
  </si>
  <si>
    <t>Kotva chemická s vyvrtáním otvoru do betonu, železobetonu nebo tvrdého kamene chemická patrona, velikost M 16, hloubka 125 mm</t>
  </si>
  <si>
    <t>-477295252</t>
  </si>
  <si>
    <t>https://podminky.urs.cz/item/CS_URS_2025_02/953961214</t>
  </si>
  <si>
    <t>"kotvení patních plechů podpěrných sloupů v obvodovém zdivu" 4*2</t>
  </si>
  <si>
    <t>121</t>
  </si>
  <si>
    <t>953965133</t>
  </si>
  <si>
    <t>Kotva chemická s vyvrtáním otvoru kotevní šrouby pro chemické kotvy, velikost M 16, délka 300 mm</t>
  </si>
  <si>
    <t>-88643995</t>
  </si>
  <si>
    <t>https://podminky.urs.cz/item/CS_URS_2025_02/953965133</t>
  </si>
  <si>
    <t>122</t>
  </si>
  <si>
    <t>Mat9-Odp.K-5l</t>
  </si>
  <si>
    <t>koš odpadkový nášlapný objem 5l, nerez lesk</t>
  </si>
  <si>
    <t>-983880876</t>
  </si>
  <si>
    <t>"dle specifikace výrobků" 8</t>
  </si>
  <si>
    <t>123</t>
  </si>
  <si>
    <t>Mat9-Odp.K-12l</t>
  </si>
  <si>
    <t>koš odpadkový nášlapný objem 12l, nerez lesk</t>
  </si>
  <si>
    <t>2001227067</t>
  </si>
  <si>
    <t>"dle specifikace výrobků" 3</t>
  </si>
  <si>
    <t>Bourání konstrukcí</t>
  </si>
  <si>
    <t>124</t>
  </si>
  <si>
    <t>113204111</t>
  </si>
  <si>
    <t>Vytrhání obrub s vybouráním lože, s přemístěním hmot na skládku na vzdálenost do 3 m nebo s naložením na dopravní prostředek záhonových</t>
  </si>
  <si>
    <t>1297362973</t>
  </si>
  <si>
    <t>https://podminky.urs.cz/item/CS_URS_2025_01/113204111</t>
  </si>
  <si>
    <t>"celková délka" 45,0</t>
  </si>
  <si>
    <t>125</t>
  </si>
  <si>
    <t>981013212</t>
  </si>
  <si>
    <t>Demolice budov těžkými mechanizačními prostředky dřevěných ostatních, oboustranně obitých, případně omítnutých</t>
  </si>
  <si>
    <t>-194012347</t>
  </si>
  <si>
    <t>https://podminky.urs.cz/item/CS_URS_2025_01/981013212</t>
  </si>
  <si>
    <t>"demolice stávajících objektů SO101 (WC)" 6,135*3,15*2,95+6,135*2,55*2,95</t>
  </si>
  <si>
    <t>126</t>
  </si>
  <si>
    <t>981513116</t>
  </si>
  <si>
    <t>Demolice konstrukcí objektů těžkými mechanizačními prostředky konstrukcí z betonu prostého</t>
  </si>
  <si>
    <t>679811710</t>
  </si>
  <si>
    <t>https://podminky.urs.cz/item/CS_URS_2025_01/981513116</t>
  </si>
  <si>
    <t>"demolice základů SO101 a SO102 - předběžný odhad bude upřesněn po odkrytí konstrukce" 9,0</t>
  </si>
  <si>
    <t>997</t>
  </si>
  <si>
    <t>Doprava suti a vybouraných hmot</t>
  </si>
  <si>
    <t>127</t>
  </si>
  <si>
    <t>997006012</t>
  </si>
  <si>
    <t>Úprava stavebního odpadu třídění ruční</t>
  </si>
  <si>
    <t>1426570307</t>
  </si>
  <si>
    <t>https://podminky.urs.cz/item/CS_URS_2025_01/997006012</t>
  </si>
  <si>
    <t>128</t>
  </si>
  <si>
    <t>997006512</t>
  </si>
  <si>
    <t>Vodorovná doprava suti na skládku s naložením na dopravní prostředek a složením přes 100 m do 1 km</t>
  </si>
  <si>
    <t>-44025725</t>
  </si>
  <si>
    <t>https://podminky.urs.cz/item/CS_URS_2025_01/997006512</t>
  </si>
  <si>
    <t>129</t>
  </si>
  <si>
    <t>997006519</t>
  </si>
  <si>
    <t>Vodorovná doprava suti na skládku Příplatek k ceně -6512 za každý další i započatý 1 km</t>
  </si>
  <si>
    <t>1438575544</t>
  </si>
  <si>
    <t>https://podminky.urs.cz/item/CS_URS_2025_01/997006519</t>
  </si>
  <si>
    <t>46,358*19 'Přepočtené koeficientem množství</t>
  </si>
  <si>
    <t>130</t>
  </si>
  <si>
    <t>997013811</t>
  </si>
  <si>
    <t>Poplatek za uložení stavebního odpadu na skládce (skládkovné) dřevěného zatříděného do Katalogu odpadů pod kódem 17 02 01</t>
  </si>
  <si>
    <t>1494893017</t>
  </si>
  <si>
    <t>https://podminky.urs.cz/item/CS_URS_2025_01/997013811</t>
  </si>
  <si>
    <t>131</t>
  </si>
  <si>
    <t>997013861</t>
  </si>
  <si>
    <t>Poplatek za uložení stavebního odpadu na recyklační skládce (skládkovné) z prostého betonu zatříděného do Katalogu odpadů pod kódem 17 01 01</t>
  </si>
  <si>
    <t>598313799</t>
  </si>
  <si>
    <t>https://podminky.urs.cz/item/CS_URS_2025_01/997013861</t>
  </si>
  <si>
    <t>998</t>
  </si>
  <si>
    <t>Přesun hmot</t>
  </si>
  <si>
    <t>132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</si>
  <si>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</si>
  <si>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</si>
  <si>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-1882790176</t>
  </si>
  <si>
    <t>https://podminky.urs.cz/item/CS_URS_2025_02/998011001</t>
  </si>
  <si>
    <t>PSV</t>
  </si>
  <si>
    <t>Práce a dodávky PSV</t>
  </si>
  <si>
    <t>711</t>
  </si>
  <si>
    <t>Izolace proti vodě, vlhkosti a plynům</t>
  </si>
  <si>
    <t>133</t>
  </si>
  <si>
    <t>711111001</t>
  </si>
  <si>
    <t>Provedení izolace proti zemní vlhkosti natěradly a tmely za studena na ploše vodorovné V jednonásobným nátěrem penetračním</t>
  </si>
  <si>
    <t>41493737</t>
  </si>
  <si>
    <t>https://podminky.urs.cz/item/CS_URS_2025_02/711111001</t>
  </si>
  <si>
    <t>"skladba P1 - hydroizolace horního líce základové desky" 3,14*6,15^2</t>
  </si>
  <si>
    <t>134</t>
  </si>
  <si>
    <t>11163153</t>
  </si>
  <si>
    <t>emulze asfaltová penetrační</t>
  </si>
  <si>
    <t>litr</t>
  </si>
  <si>
    <t>-1146874373</t>
  </si>
  <si>
    <t>118,763*0,35 'Přepočtené koeficientem množství</t>
  </si>
  <si>
    <t>135</t>
  </si>
  <si>
    <t>711112001</t>
  </si>
  <si>
    <t>Provedení izolace proti zemní vlhkosti natěradly a tmely za studena na ploše svislé S jednonásobným nátěrem penetračním</t>
  </si>
  <si>
    <t>430809216</t>
  </si>
  <si>
    <t>https://podminky.urs.cz/item/CS_URS_2025_02/711112001</t>
  </si>
  <si>
    <t>"skladba P1 - hydroizolace vnějšího líce obvodových základových pasů v.500mm" 3,14*12,3*0,50</t>
  </si>
  <si>
    <t>"skladba P1 - přípočet přetažení NAIP na svislé zdivo v.300mm nad terén" 3,14*12,0*0,55</t>
  </si>
  <si>
    <t>136</t>
  </si>
  <si>
    <t>740921145</t>
  </si>
  <si>
    <t>40,035*0,35 'Přepočtené koeficientem množství</t>
  </si>
  <si>
    <t>137</t>
  </si>
  <si>
    <t>711141559</t>
  </si>
  <si>
    <t>Provedení izolace proti zemní vlhkosti pásy přitavením NAIP na ploše vodorovné V</t>
  </si>
  <si>
    <t>1565499326</t>
  </si>
  <si>
    <t>https://podminky.urs.cz/item/CS_URS_2025_02/711141559</t>
  </si>
  <si>
    <t>"skladba P1 - hydroizolace horního líce základové desky - spodní NAIP" 3,14*6,15^2</t>
  </si>
  <si>
    <t>"skladba P1 - hydroizolace horního líce základové desky - vrchní NAIP" 3,14*6,15^2</t>
  </si>
  <si>
    <t>138</t>
  </si>
  <si>
    <t>62853004</t>
  </si>
  <si>
    <t>pás asfaltový natavitelný modifikovaný SBS s vložkou ze skleněné tkaniny a spalitelnou PE fólií nebo jemnozrnným minerálním posypem na horním povrchu tl 4,0mm</t>
  </si>
  <si>
    <t>2067354202</t>
  </si>
  <si>
    <t>118,763*1,15 'Přepočtené koeficientem množství</t>
  </si>
  <si>
    <t>139</t>
  </si>
  <si>
    <t>62855001</t>
  </si>
  <si>
    <t>pás asfaltový natavitelný modifikovaný SBS s vložkou z polyesterové rohože a spalitelnou PE fólií nebo jemnozrnným minerálním posypem na horním povrchu tl 4,0mm</t>
  </si>
  <si>
    <t>2002218163</t>
  </si>
  <si>
    <t>140</t>
  </si>
  <si>
    <t>711142559</t>
  </si>
  <si>
    <t>Provedení izolace proti zemní vlhkosti pásy přitavením NAIP na ploše svislé S</t>
  </si>
  <si>
    <t>767195279</t>
  </si>
  <si>
    <t>https://podminky.urs.cz/item/CS_URS_2025_02/711142559</t>
  </si>
  <si>
    <t>"skladba P1 - hydroizolace vnějšího líce obvodových základových pasů v.500mm - spodní NAIP" 3,14*12,3*0,50</t>
  </si>
  <si>
    <t>"skladba P1 - hydroizolace vnějšího líce obvodových základových pasů v.500mm - vrchní NAIP" 3,14*12,3*0,50</t>
  </si>
  <si>
    <t>"skladba P1 - přípočet přetažení NAIP na svislé zdivo v.300mm nad terén - spodní NAIP" 3,14*12,0*0,55</t>
  </si>
  <si>
    <t xml:space="preserve">"skladba P1 - přípočet přetažení NAIP na svislé zdivo v.300mm nad terén - vrchní NAIP"  3,14*12,0*0,55</t>
  </si>
  <si>
    <t>141</t>
  </si>
  <si>
    <t>-1625264211</t>
  </si>
  <si>
    <t>40,035*1,15 'Přepočtené koeficientem množství</t>
  </si>
  <si>
    <t>142</t>
  </si>
  <si>
    <t>135389844</t>
  </si>
  <si>
    <t>143</t>
  </si>
  <si>
    <t>711161232</t>
  </si>
  <si>
    <t>Izolace proti zemní vlhkosti a beztlakové vodě nopovými fóliemi na ploše svislé S vrstva ochranná, odvětrávací a drenážní s integrovanou mřížkou pro aplikaci omítky výška nopu 8,0 mm, tl. fólie do 0,6 mm</t>
  </si>
  <si>
    <t>-1714642507</t>
  </si>
  <si>
    <t>https://podminky.urs.cz/item/CS_URS_2025_01/711161232</t>
  </si>
  <si>
    <t>"skladba P1 - ochrana přetažení NAIP na svislé zdivo v.300mm nad terén" 3,14*12,0*0,55</t>
  </si>
  <si>
    <t>144</t>
  </si>
  <si>
    <t>711161383</t>
  </si>
  <si>
    <t>Izolace proti zemní vlhkosti a beztlakové vodě nopovými fóliemi ostatní ukončení izolace lištou</t>
  </si>
  <si>
    <t>1978778171</t>
  </si>
  <si>
    <t>https://podminky.urs.cz/item/CS_URS_2025_01/711161383</t>
  </si>
  <si>
    <t>"skladba P1 - ochrana přetažení NAIP na svislé zdivo v.300mm nad terén" 3,14*12,0</t>
  </si>
  <si>
    <t>145</t>
  </si>
  <si>
    <t>998711201</t>
  </si>
  <si>
    <t>Přesun hmot pro izolace proti vodě, vlhkosti a plynům stanovený procentní sazbou (%) z ceny vodorovná dopravní vzdálenost do 50 m základní v objektech výšky do 6 m</t>
  </si>
  <si>
    <t>%</t>
  </si>
  <si>
    <t>-2115112954</t>
  </si>
  <si>
    <t>https://podminky.urs.cz/item/CS_URS_2025_02/998711201</t>
  </si>
  <si>
    <t>712</t>
  </si>
  <si>
    <t>Povlakové krytiny</t>
  </si>
  <si>
    <t>146</t>
  </si>
  <si>
    <t>712311101</t>
  </si>
  <si>
    <t>Provedení povlakové krytiny střech plochých do 10° natěradly a tmely za studena nátěrem lakem penetračním nebo asfaltovým</t>
  </si>
  <si>
    <t>1464838238</t>
  </si>
  <si>
    <t>https://podminky.urs.cz/item/CS_URS_2025_02/712311101</t>
  </si>
  <si>
    <t>"skladba S1 - penetrace pod asfaltový pás s přetažením na atikové zdivo" 3,14*5,7^2+3,14*11,4*0,45</t>
  </si>
  <si>
    <t>147</t>
  </si>
  <si>
    <t>158898185</t>
  </si>
  <si>
    <t>118,127*0,35 'Přepočtené koeficientem množství</t>
  </si>
  <si>
    <t>148</t>
  </si>
  <si>
    <t>712331111</t>
  </si>
  <si>
    <t>Provedení povlakové krytiny střech plochých do 10° pásy na sucho podkladní samolepící asfaltový pás</t>
  </si>
  <si>
    <t>-668621636</t>
  </si>
  <si>
    <t>https://podminky.urs.cz/item/CS_URS_2025_02/712331111</t>
  </si>
  <si>
    <t>"skladba S1 - samolepící pás na tepelnou izolaci s přetažením na atikové zdivo" 3,14*5,7^2+3,14*11,4*0,285+3,14*11,7*0,3</t>
  </si>
  <si>
    <t>149</t>
  </si>
  <si>
    <t>62866281</t>
  </si>
  <si>
    <t>pás asfaltový samolepicí modifikovaný SBS s vložkou ze skleněné tkaniny se spalitelnou fólií nebo jemnozrnným minerálním posypem nebo textilií na horním povrchu tl 3,0mm</t>
  </si>
  <si>
    <t>-2003487309</t>
  </si>
  <si>
    <t>123,242*1,1655 'Přepočtené koeficientem množství</t>
  </si>
  <si>
    <t>150</t>
  </si>
  <si>
    <t>712341559</t>
  </si>
  <si>
    <t>Provedení povlakové krytiny střech plochých do 10° pásy přitavením NAIP v plné ploše</t>
  </si>
  <si>
    <t>-1796497734</t>
  </si>
  <si>
    <t>https://podminky.urs.cz/item/CS_URS_2025_02/712341559</t>
  </si>
  <si>
    <t>"skladba S1 - asfaltový pás s přetažením na atikové zdivo (parotěsná zábrana)" 3,14*5,7^2+3,14*11,4*0,45</t>
  </si>
  <si>
    <t>"skladba S1 - asfaltový pás krycí nad tepelnou izolaci s přetažením na atikové zdivo" 3,14*5,7^2+3,14*11,4*0,45+3,14*11,7*0,3</t>
  </si>
  <si>
    <t>"skladba S1 - asfaltový pás proti prorůstání kořenů s přetažením na atikové zdivo" 3,14*5,7^2+3,14*11,4*0,45+3,14*11,7*0,3</t>
  </si>
  <si>
    <t>151</t>
  </si>
  <si>
    <t>62856011</t>
  </si>
  <si>
    <t>pás asfaltový natavitelný modifikovaný SBS s vložkou z hliníkové fólie s textilií a spalitelnou PE fólií nebo jemnozrnným minerálním posypem na horním povrchu tl 4,0mm</t>
  </si>
  <si>
    <t>915965759</t>
  </si>
  <si>
    <t>118,127*1,1655 'Přepočtené koeficientem množství</t>
  </si>
  <si>
    <t>152</t>
  </si>
  <si>
    <t>62853003</t>
  </si>
  <si>
    <t>pás asfaltový natavitelný modifikovaný SBS s vložkou ze skleněné tkaniny a spalitelnou PE fólií nebo jemnozrnným minerálním posypem na horním povrchu tl 3,5mm</t>
  </si>
  <si>
    <t>-1129955941</t>
  </si>
  <si>
    <t>129,148*1,1655 'Přepočtené koeficientem množství</t>
  </si>
  <si>
    <t>153</t>
  </si>
  <si>
    <t>62857033</t>
  </si>
  <si>
    <t>pás asfaltový natavitelný modifikovaný SBS s vložkou z polyesterové rohože a spalitelnou PE fólií a hrubozrnným břidličným posypem na horním povrchu do vegetačních střech tl 5,2mm</t>
  </si>
  <si>
    <t>1036551869</t>
  </si>
  <si>
    <t>154</t>
  </si>
  <si>
    <t>712391176</t>
  </si>
  <si>
    <t>Provedení povlakové krytiny střech plochých do 10° -ostatní práce připevnění izolace kotvícími terči</t>
  </si>
  <si>
    <t>134578742</t>
  </si>
  <si>
    <t>https://podminky.urs.cz/item/CS_URS_2025_02/712391176</t>
  </si>
  <si>
    <t>155</t>
  </si>
  <si>
    <t>59051209</t>
  </si>
  <si>
    <t>hmoždinka ETA univerzální šroubovací fasádní s kovovým trnem pro montáž TI 8x60x115mm</t>
  </si>
  <si>
    <t>1664633344</t>
  </si>
  <si>
    <t>"kotvení NAIP kolem střešního vtoku" 4</t>
  </si>
  <si>
    <t>156</t>
  </si>
  <si>
    <t>59051211</t>
  </si>
  <si>
    <t>hmoždinka ETA univerzální šroubovací fasádní s kovovým trnem pro montáž TI 8x60x155mm</t>
  </si>
  <si>
    <t>1200885861</t>
  </si>
  <si>
    <t>157</t>
  </si>
  <si>
    <t>59051212</t>
  </si>
  <si>
    <t>hmoždinka ETA univerzální šroubovací fasádní s kovovým trnem pro montáž TI 8x60x175mm</t>
  </si>
  <si>
    <t>-1309153333</t>
  </si>
  <si>
    <t>"přikotvení NAIP na vnitřním líci atikového zdiva (distribuce po 500mm)" 72</t>
  </si>
  <si>
    <t>158</t>
  </si>
  <si>
    <t>712771255</t>
  </si>
  <si>
    <t>Provedení drenážní vrstvy vegetační střechy odvodnění osazením kontrolní šachty na střešní vpusť</t>
  </si>
  <si>
    <t>-398735748</t>
  </si>
  <si>
    <t>https://podminky.urs.cz/item/CS_URS_2025_02/712771255</t>
  </si>
  <si>
    <t>159</t>
  </si>
  <si>
    <t>69334335</t>
  </si>
  <si>
    <t>šachta kontrolní odvodnění vegetačních střech PA 400x400mm v 230mm</t>
  </si>
  <si>
    <t>432608729</t>
  </si>
  <si>
    <t>160</t>
  </si>
  <si>
    <t>712771271</t>
  </si>
  <si>
    <t>Provedení filtrační vrstvy vegetační střechy z textilií kladených volně s přesahem, sklon střechy do 5°</t>
  </si>
  <si>
    <t>-1354274816</t>
  </si>
  <si>
    <t>https://podminky.urs.cz/item/CS_URS_2025_02/712771271</t>
  </si>
  <si>
    <t xml:space="preserve">"skladba S1 - separační  a krycí textile" (3,14*5,7^2+3,14*11,4*0,15)*2</t>
  </si>
  <si>
    <t>161</t>
  </si>
  <si>
    <t>69311060</t>
  </si>
  <si>
    <t>geotextilie netkaná separační, ochranná, filtrační, drenážní PP 200g/m2</t>
  </si>
  <si>
    <t>623338374</t>
  </si>
  <si>
    <t>214,776*1,1 'Přepočtené koeficientem množství</t>
  </si>
  <si>
    <t>162</t>
  </si>
  <si>
    <t>712771331</t>
  </si>
  <si>
    <t>Provedení hydroakumulační vrstvy vegetační střechy z plastových nopových fólií s perforací, kladených volně na sraz, sklon střechy do 5°</t>
  </si>
  <si>
    <t>-1539675839</t>
  </si>
  <si>
    <t>https://podminky.urs.cz/item/CS_URS_2025_02/712771331</t>
  </si>
  <si>
    <t>"skladba S1 - profilovaná perforovaná folie" 3,14*5,7^2</t>
  </si>
  <si>
    <t>163</t>
  </si>
  <si>
    <t>69334152</t>
  </si>
  <si>
    <t>fólie profilovaná (nopová) perforovaná HDPE s hydroakumulační a drenážní funkcí do vegetačních střech s výškou nopů 20mm</t>
  </si>
  <si>
    <t>713563944</t>
  </si>
  <si>
    <t>102,019*1,1025 'Přepočtené koeficientem množství</t>
  </si>
  <si>
    <t>164</t>
  </si>
  <si>
    <t>712771401</t>
  </si>
  <si>
    <t>Provedení vegetační vrstvy vegetační střechy ze substrátu, tloušťky do 100 mm, sklon střechy do 5°</t>
  </si>
  <si>
    <t>618278259</t>
  </si>
  <si>
    <t>https://podminky.urs.cz/item/CS_URS_2025_02/712771401</t>
  </si>
  <si>
    <t>"skladba S1 - substrát" 3,14*5,2^2-3,14*0,7^2</t>
  </si>
  <si>
    <t>165</t>
  </si>
  <si>
    <t>10321001</t>
  </si>
  <si>
    <t>substrát vegetačních střech extenzivní suchomilných rostlin</t>
  </si>
  <si>
    <t>2113747138</t>
  </si>
  <si>
    <t>"skladba S1 - substrát" (3,14*5,2^2-3,14*0,7^2)*0,08</t>
  </si>
  <si>
    <t>6,669*1,02 'Přepočtené koeficientem množství</t>
  </si>
  <si>
    <t>166</t>
  </si>
  <si>
    <t>712771521</t>
  </si>
  <si>
    <t>Založení vegetace vegetační střechy položením vegetační nebo trávníkové rohože, sklon střechy do 5°</t>
  </si>
  <si>
    <t>864629703</t>
  </si>
  <si>
    <t>https://podminky.urs.cz/item/CS_URS_2025_02/712771521</t>
  </si>
  <si>
    <t>"skladba S1 - rozchodníková rohož" 3,14*5,2^2-3,14*0,7^2</t>
  </si>
  <si>
    <t>167</t>
  </si>
  <si>
    <t>69334504</t>
  </si>
  <si>
    <t>koberec rozchodníkový vegetačních střech</t>
  </si>
  <si>
    <t>1050364077</t>
  </si>
  <si>
    <t>83,367*1,1 'Přepočtené koeficientem množství</t>
  </si>
  <si>
    <t>168</t>
  </si>
  <si>
    <t>712771601</t>
  </si>
  <si>
    <t>Provedení ochranných pásů vegetační střechy po obvodu střechy, v místech střešních prostupům napojení na zeď apod. z praného říčního kameniva, tloušťky do 100 mm, šířky do 500 mm</t>
  </si>
  <si>
    <t>1300444346</t>
  </si>
  <si>
    <t>https://podminky.urs.cz/item/CS_URS_2025_02/712771601</t>
  </si>
  <si>
    <t>"skladba S1 - plochy z těženého kameniva (kačírku)" (3,14*11,3*0,45)*0,1+(3,14*0,7^2-0,4*0,4)*0,3</t>
  </si>
  <si>
    <t>169</t>
  </si>
  <si>
    <t>58337401</t>
  </si>
  <si>
    <t>kamenivo dekorační (kačírek) frakce 8/16</t>
  </si>
  <si>
    <t>1994371576</t>
  </si>
  <si>
    <t>2,01*2,1 'Přepočtené koeficientem množství</t>
  </si>
  <si>
    <t>170</t>
  </si>
  <si>
    <t>712771611</t>
  </si>
  <si>
    <t>Provedení ochranných pásů vegetační střechy osazení ochranné kačírkové lišty přitížením konstrukcí</t>
  </si>
  <si>
    <t>1082054425</t>
  </si>
  <si>
    <t>https://podminky.urs.cz/item/CS_URS_2025_02/712771611</t>
  </si>
  <si>
    <t>"dle specifikace klempířských výrobků - pol.2/K" 38,0</t>
  </si>
  <si>
    <t>171</t>
  </si>
  <si>
    <t>69334030</t>
  </si>
  <si>
    <t>lišta kačírková Al výška 60-90mm</t>
  </si>
  <si>
    <t>336584859</t>
  </si>
  <si>
    <t>38*1,02 'Přepočtené koeficientem množství</t>
  </si>
  <si>
    <t>172</t>
  </si>
  <si>
    <t>712998004</t>
  </si>
  <si>
    <t>Provedení povlakové krytiny střech - ostatní práce montáž odvodňovacího prvku atikového chrliče z PVC na dešťovou vodu DN 110</t>
  </si>
  <si>
    <t>986177460</t>
  </si>
  <si>
    <t>https://podminky.urs.cz/item/CS_URS_2025_02/712998004</t>
  </si>
  <si>
    <t>173</t>
  </si>
  <si>
    <t>Mat/712-6/K</t>
  </si>
  <si>
    <t>pojistný chrlič s butumenovou manžetou kulatý DN70mm, dl.600mm, nerez</t>
  </si>
  <si>
    <t>1142890045</t>
  </si>
  <si>
    <t>"dle specifikace klempířských výrobků - pol.6/K" 2</t>
  </si>
  <si>
    <t>174</t>
  </si>
  <si>
    <t>712998106</t>
  </si>
  <si>
    <t>Provedení povlakové krytiny střech - ostatní práce montáž odvodňovacího prvku doplňků ochranného koše chrliče</t>
  </si>
  <si>
    <t>1906737391</t>
  </si>
  <si>
    <t>https://podminky.urs.cz/item/CS_URS_2025_02/712998106</t>
  </si>
  <si>
    <t>175</t>
  </si>
  <si>
    <t>28349105</t>
  </si>
  <si>
    <t>koš plochý pochozí ochranný pro odvodnění ploché střechy s kačírkem 10mm</t>
  </si>
  <si>
    <t>253722723</t>
  </si>
  <si>
    <t>176</t>
  </si>
  <si>
    <t>998712201</t>
  </si>
  <si>
    <t>Přesun hmot pro povlakové krytiny stanovený procentní sazbou (%) z ceny vodorovná dopravní vzdálenost do 50 m základní v objektech výšky do 6 m</t>
  </si>
  <si>
    <t>-1215661146</t>
  </si>
  <si>
    <t>https://podminky.urs.cz/item/CS_URS_2025_02/998712201</t>
  </si>
  <si>
    <t>713</t>
  </si>
  <si>
    <t>Izolace tepelné</t>
  </si>
  <si>
    <t>177</t>
  </si>
  <si>
    <t>713121111</t>
  </si>
  <si>
    <t>Montáž tepelné izolace podlah rohožemi, pásy, deskami, dílci, bloky (izolační materiál ve specifikaci) kladenými volně jednovrstvá</t>
  </si>
  <si>
    <t>-1904204273</t>
  </si>
  <si>
    <t>https://podminky.urs.cz/item/CS_URS_2025_02/713121111</t>
  </si>
  <si>
    <t>"skladba P1 - tepelná izolace v m.č.101-107" 95,15</t>
  </si>
  <si>
    <t>178</t>
  </si>
  <si>
    <t>28375033</t>
  </si>
  <si>
    <t>deska EPS 150 pro konstrukce s vysokým zatížením λ=0,035 tl 150mm</t>
  </si>
  <si>
    <t>-1816721453</t>
  </si>
  <si>
    <t>95,15*1,05 'Přepočtené koeficientem množství</t>
  </si>
  <si>
    <t>179</t>
  </si>
  <si>
    <t>713131672</t>
  </si>
  <si>
    <t>Montáž tepelné izolace ostatních konstrukcí rohožemi, pásy, deskami, dílci, bloky (izolační materiál ve specifikaci) přichycením samolepicími trny</t>
  </si>
  <si>
    <t>-184314600</t>
  </si>
  <si>
    <t>https://podminky.urs.cz/item/CS_URS_2025_01/713131672</t>
  </si>
  <si>
    <t>"podprahové profily vchodových dveří" 1,1*0,25*3</t>
  </si>
  <si>
    <t>180</t>
  </si>
  <si>
    <t>Mat/PRN-1100</t>
  </si>
  <si>
    <t>podprahová dveřní deska PURENIT rozměr 1100/250/60mm</t>
  </si>
  <si>
    <t>543600334</t>
  </si>
  <si>
    <t>"podprahové profily vchodových dveří" 3</t>
  </si>
  <si>
    <t>181</t>
  </si>
  <si>
    <t>713141212</t>
  </si>
  <si>
    <t>Montáž tepelné izolace střech plochých atikovými klíny přilepenými za studena nízkoexpanzní (PUR) pěnou</t>
  </si>
  <si>
    <t>-284355169</t>
  </si>
  <si>
    <t>https://podminky.urs.cz/item/CS_URS_2025_02/713141212</t>
  </si>
  <si>
    <t>"skladba S1 - náběhový klín na atikové zdivo" 3,14*11,4</t>
  </si>
  <si>
    <t>182</t>
  </si>
  <si>
    <t>63152006</t>
  </si>
  <si>
    <t>klín atikový přechodný minerální plochých střech tl 60x60mm</t>
  </si>
  <si>
    <t>1220710532</t>
  </si>
  <si>
    <t>35,796*1,05 'Přepočtené koeficientem množství</t>
  </si>
  <si>
    <t>183</t>
  </si>
  <si>
    <t>713141336</t>
  </si>
  <si>
    <t>Montáž tepelné izolace střech plochých spádovými klíny v ploše přilepenými za studena nízkoexpanzní (PUR) pěnou</t>
  </si>
  <si>
    <t>-1555998230</t>
  </si>
  <si>
    <t>https://podminky.urs.cz/item/CS_URS_2025_02/713141336</t>
  </si>
  <si>
    <t>"skladba S1 - tepelně izolační spádové klíny tl.50-250mm" 3,14*5,7^2</t>
  </si>
  <si>
    <t>184</t>
  </si>
  <si>
    <t>28376142</t>
  </si>
  <si>
    <t>klín izolační spád do 5% EPS 150</t>
  </si>
  <si>
    <t>-1646910769</t>
  </si>
  <si>
    <t>"skladba S1 - tepelně izolační spádové klíny tl.50-250mm" 3,14*5,7^2*(0,05+0,25)/2</t>
  </si>
  <si>
    <t>15,303*1,15 'Přepočtené koeficientem množství</t>
  </si>
  <si>
    <t>185</t>
  </si>
  <si>
    <t>713191132</t>
  </si>
  <si>
    <t>Montáž tepelné izolace stavebních konstrukcí - doplňky a konstrukční součásti podlah, stropů vrchem nebo střech překrytí fólií separační z PE</t>
  </si>
  <si>
    <t>1616847172</t>
  </si>
  <si>
    <t>https://podminky.urs.cz/item/CS_URS_2025_02/713191132</t>
  </si>
  <si>
    <t>"skladba P1 - separační a ochranná folie v m.č.101-107" 95,15</t>
  </si>
  <si>
    <t>186</t>
  </si>
  <si>
    <t>28323063</t>
  </si>
  <si>
    <t>fólie LDPE (650 kg/m3) proti zemní vlhkosti nad úrovní terénu tl 0,6mm</t>
  </si>
  <si>
    <t>1200158429</t>
  </si>
  <si>
    <t>95,15*1,1655 'Přepočtené koeficientem množství</t>
  </si>
  <si>
    <t>187</t>
  </si>
  <si>
    <t>998713201</t>
  </si>
  <si>
    <t>Přesun hmot pro izolace tepelné stanovený procentní sazbou (%) z ceny vodorovná dopravní vzdálenost do 50 m s užitím mechanizace v objektech výšky do 6 m</t>
  </si>
  <si>
    <t>-630019408</t>
  </si>
  <si>
    <t>https://podminky.urs.cz/item/CS_URS_2025_02/998713201</t>
  </si>
  <si>
    <t>721</t>
  </si>
  <si>
    <t>Zdravotechnika - vnitřní kanalizace</t>
  </si>
  <si>
    <t>188</t>
  </si>
  <si>
    <t>721173401</t>
  </si>
  <si>
    <t>Potrubí z trub PVC SN4 svodné (ležaté) DN 110</t>
  </si>
  <si>
    <t>-1721100033</t>
  </si>
  <si>
    <t>https://podminky.urs.cz/item/CS_URS_2025_02/721173401</t>
  </si>
  <si>
    <t>"celková délka" 2,5</t>
  </si>
  <si>
    <t>189</t>
  </si>
  <si>
    <t>721173402</t>
  </si>
  <si>
    <t>Potrubí z trub PVC SN4 svodné (ležaté) DN 125</t>
  </si>
  <si>
    <t>-1625134812</t>
  </si>
  <si>
    <t>https://podminky.urs.cz/item/CS_URS_2025_02/721173402</t>
  </si>
  <si>
    <t>"celková délka" 5,2</t>
  </si>
  <si>
    <t>190</t>
  </si>
  <si>
    <t>721173403</t>
  </si>
  <si>
    <t>Potrubí z trub PVC SN4 svodné (ležaté) DN 160</t>
  </si>
  <si>
    <t>2097062994</t>
  </si>
  <si>
    <t>https://podminky.urs.cz/item/CS_URS_2025_02/721173403</t>
  </si>
  <si>
    <t>"celková délka" 12,63</t>
  </si>
  <si>
    <t>191</t>
  </si>
  <si>
    <t>721174042</t>
  </si>
  <si>
    <t>Potrubí z trub polypropylenových připojovací DN 40</t>
  </si>
  <si>
    <t>1971117229</t>
  </si>
  <si>
    <t>https://podminky.urs.cz/item/CS_URS_2025_02/721174042</t>
  </si>
  <si>
    <t>"celková délka" 28,0</t>
  </si>
  <si>
    <t>192</t>
  </si>
  <si>
    <t>721174043</t>
  </si>
  <si>
    <t>Potrubí z trub polypropylenových připojovací DN 50</t>
  </si>
  <si>
    <t>1321527350</t>
  </si>
  <si>
    <t>https://podminky.urs.cz/item/CS_URS_2025_02/721174043</t>
  </si>
  <si>
    <t>"celková délka" 42,0</t>
  </si>
  <si>
    <t>193</t>
  </si>
  <si>
    <t>721174055</t>
  </si>
  <si>
    <t>Potrubí z trub polypropylenových dešťové DN 110</t>
  </si>
  <si>
    <t>1600071370</t>
  </si>
  <si>
    <t>https://podminky.urs.cz/item/CS_URS_2025_02/721174055</t>
  </si>
  <si>
    <t>"svislá část dešťové kanalizace" 3,25</t>
  </si>
  <si>
    <t>194</t>
  </si>
  <si>
    <t>721194104</t>
  </si>
  <si>
    <t>Vyměření přípojek na potrubí vyvedení a upevnění odpadních výpustek DN 40</t>
  </si>
  <si>
    <t>883141027</t>
  </si>
  <si>
    <t>https://podminky.urs.cz/item/CS_URS_2025_02/721194104</t>
  </si>
  <si>
    <t>"umyvadla" 17</t>
  </si>
  <si>
    <t>195</t>
  </si>
  <si>
    <t>721194105</t>
  </si>
  <si>
    <t>Vyměření přípojek na potrubí vyvedení a upevnění odpadních výpustek DN 50</t>
  </si>
  <si>
    <t>1791940706</t>
  </si>
  <si>
    <t>https://podminky.urs.cz/item/CS_URS_2025_02/721194105</t>
  </si>
  <si>
    <t>"pisoáry a výlevka" 4+1</t>
  </si>
  <si>
    <t>196</t>
  </si>
  <si>
    <t>721194109</t>
  </si>
  <si>
    <t>Vyměření přípojek na potrubí vyvedení a upevnění odpadních výpustek DN 110</t>
  </si>
  <si>
    <t>-4927851</t>
  </si>
  <si>
    <t>https://podminky.urs.cz/item/CS_URS_2025_02/721194109</t>
  </si>
  <si>
    <t>"klozety" 13</t>
  </si>
  <si>
    <t>197</t>
  </si>
  <si>
    <t>721233102</t>
  </si>
  <si>
    <t>Střešní vtoky (vpusti) polypropylenové (PP) pro ploché střechy s odtokem svislým standardní asfaltová manžeta nebo PVC příruba DN 110</t>
  </si>
  <si>
    <t>-393282797</t>
  </si>
  <si>
    <t>https://podminky.urs.cz/item/CS_URS_2025_02/721233102</t>
  </si>
  <si>
    <t>"skladba S1 - střešní vtok" 1</t>
  </si>
  <si>
    <t>198</t>
  </si>
  <si>
    <t>721273153</t>
  </si>
  <si>
    <t>Ventilační hlavice z polypropylenu (PP) DN 110</t>
  </si>
  <si>
    <t>2138511860</t>
  </si>
  <si>
    <t>https://podminky.urs.cz/item/CS_URS_2025_02/721273153</t>
  </si>
  <si>
    <t>199</t>
  </si>
  <si>
    <t>721274121</t>
  </si>
  <si>
    <t>Ventily přivzdušňovací odpadních potrubí vnitřní od DN 32 do DN 50</t>
  </si>
  <si>
    <t>1227708003</t>
  </si>
  <si>
    <t>https://podminky.urs.cz/item/CS_URS_2025_02/721274121</t>
  </si>
  <si>
    <t>"celkový počet" 4</t>
  </si>
  <si>
    <t>200</t>
  </si>
  <si>
    <t>721274123</t>
  </si>
  <si>
    <t>Ventily přivzdušňovací odpadních potrubí vnitřní DN 100</t>
  </si>
  <si>
    <t>-1455008999</t>
  </si>
  <si>
    <t>https://podminky.urs.cz/item/CS_URS_2025_02/721274123</t>
  </si>
  <si>
    <t>201</t>
  </si>
  <si>
    <t>721290111</t>
  </si>
  <si>
    <t>Zkouška těsnosti kanalizace v objektech vodou do DN 125</t>
  </si>
  <si>
    <t>-1145325389</t>
  </si>
  <si>
    <t>https://podminky.urs.cz/item/CS_URS_2025_02/721290111</t>
  </si>
  <si>
    <t>"celková délka" 77,7</t>
  </si>
  <si>
    <t>202</t>
  </si>
  <si>
    <t>721290112</t>
  </si>
  <si>
    <t>Zkouška těsnosti kanalizace v objektech vodou DN 150 nebo DN 200</t>
  </si>
  <si>
    <t>705198737</t>
  </si>
  <si>
    <t>https://podminky.urs.cz/item/CS_URS_2025_02/721290112</t>
  </si>
  <si>
    <t>203</t>
  </si>
  <si>
    <t>Stav.příp.721</t>
  </si>
  <si>
    <t>Stavební přípomoce pro vnitřní kanalizaci</t>
  </si>
  <si>
    <t>sbr</t>
  </si>
  <si>
    <t>-1053575415</t>
  </si>
  <si>
    <t>Poznámka k položce:_x000d_
Položka obsahuje náklady na vybourání stávajících konstrukcí v rozsahu nezbytném pro řádné provedení rozvodu vnitřní kanalizace(prostupy, niky, drážky, rýhy apod.) včetně uvedení dotčených konstrukcí do původního stavu a likvidace vybouraných hmot.</t>
  </si>
  <si>
    <t>204</t>
  </si>
  <si>
    <t>998721201</t>
  </si>
  <si>
    <t>Přesun hmot pro vnitřní kanalizaci stanovený procentní sazbou (%) z ceny vodorovná dopravní vzdálenost do 50 m základní v objektech výšky do 6 m</t>
  </si>
  <si>
    <t>-237319660</t>
  </si>
  <si>
    <t>https://podminky.urs.cz/item/CS_URS_2025_01/998721201</t>
  </si>
  <si>
    <t>722</t>
  </si>
  <si>
    <t>Zdravotechnika - vnitřní vodovod</t>
  </si>
  <si>
    <t>205</t>
  </si>
  <si>
    <t>722174003</t>
  </si>
  <si>
    <t>Potrubí z trubek polypropylenových spojovaných svařováním z jednovrstvého PP-R S3,2 (PN 16) D 25/3,5</t>
  </si>
  <si>
    <t>883238914</t>
  </si>
  <si>
    <t>https://podminky.urs.cz/item/CS_URS_2025_02/722174003</t>
  </si>
  <si>
    <t>"vnitřní rozvod SV" 43,0</t>
  </si>
  <si>
    <t>"vnitřní rozvod TV" 39,0</t>
  </si>
  <si>
    <t>206</t>
  </si>
  <si>
    <t>722174004</t>
  </si>
  <si>
    <t>Potrubí z trubek polypropylenových spojovaných svařováním z jednovrstvého PP-R S3,2 (PN 16) D 32/4,4</t>
  </si>
  <si>
    <t>-91095649</t>
  </si>
  <si>
    <t>https://podminky.urs.cz/item/CS_URS_2025_02/722174004</t>
  </si>
  <si>
    <t>"vnitřní rozvod SV" 25,0</t>
  </si>
  <si>
    <t>"vnitřní rozvod TV" 28,0</t>
  </si>
  <si>
    <t>207</t>
  </si>
  <si>
    <t>722174005</t>
  </si>
  <si>
    <t>Potrubí z trubek polypropylenových spojovaných svařováním z jednovrstvého PP-R S3,2 (PN 16) D 40/5,5</t>
  </si>
  <si>
    <t>-29827848</t>
  </si>
  <si>
    <t>https://podminky.urs.cz/item/CS_URS_2025_02/722174005</t>
  </si>
  <si>
    <t>"vnitřní rozvod SV" 8,0</t>
  </si>
  <si>
    <t xml:space="preserve">"vnitřní rozvod TV" </t>
  </si>
  <si>
    <t>208</t>
  </si>
  <si>
    <t>722181231</t>
  </si>
  <si>
    <t>Ochrana potrubí termoizolačními trubicemi z pěnového polyetylenu PE přilepenými v příčných a podélných spojích, tloušťky izolace přes 9 do 13 mm, vnitřního průměru izolace DN do 22 mm</t>
  </si>
  <si>
    <t>1111061085</t>
  </si>
  <si>
    <t>https://podminky.urs.cz/item/CS_URS_2025_02/722181231</t>
  </si>
  <si>
    <t>209</t>
  </si>
  <si>
    <t>722181232</t>
  </si>
  <si>
    <t>Ochrana potrubí termoizolačními trubicemi z pěnového polyetylenu PE přilepenými v příčných a podélných spojích, tloušťky izolace přes 9 do 13 mm, vnitřního průměru izolace DN přes 22 do 45 mm</t>
  </si>
  <si>
    <t>-875703433</t>
  </si>
  <si>
    <t>https://podminky.urs.cz/item/CS_URS_2025_02/722181232</t>
  </si>
  <si>
    <t>"vnitřní rozvod SV" 25,0+8,0</t>
  </si>
  <si>
    <t>210</t>
  </si>
  <si>
    <t>722181241</t>
  </si>
  <si>
    <t>Ochrana potrubí termoizolačními trubicemi z pěnového polyetylenu PE přilepenými v příčných a podélných spojích, tloušťky izolace přes 13 do 20 mm, vnitřního průměru izolace DN do 22 mm</t>
  </si>
  <si>
    <t>-815754306</t>
  </si>
  <si>
    <t>https://podminky.urs.cz/item/CS_URS_2025_02/722181241</t>
  </si>
  <si>
    <t>211</t>
  </si>
  <si>
    <t>722181242</t>
  </si>
  <si>
    <t>Ochrana potrubí termoizolačními trubicemi z pěnového polyetylenu PE přilepenými v příčných a podélných spojích, tloušťky izolace přes 13 do 20 mm, vnitřního průměru izolace DN přes 22 do 45 mm</t>
  </si>
  <si>
    <t>-545749768</t>
  </si>
  <si>
    <t>https://podminky.urs.cz/item/CS_URS_2025_02/722181242</t>
  </si>
  <si>
    <t>212</t>
  </si>
  <si>
    <t>722220111</t>
  </si>
  <si>
    <t>Armatury s jedním závitem nástěnky pro výtokový ventil G 1/2"</t>
  </si>
  <si>
    <t>1618773396</t>
  </si>
  <si>
    <t>https://podminky.urs.cz/item/CS_URS_2025_02/722220111</t>
  </si>
  <si>
    <t>"celkový počet (rohové ventily)" 30</t>
  </si>
  <si>
    <t>213</t>
  </si>
  <si>
    <t>722220151</t>
  </si>
  <si>
    <t>Armatury s jedním závitem nástěnky plastové (PPR) PN 20 (SDR 6) DN 16 x G 1/2"</t>
  </si>
  <si>
    <t>137815567</t>
  </si>
  <si>
    <t>https://podminky.urs.cz/item/CS_URS_2025_02/722220151</t>
  </si>
  <si>
    <t>"celkový počet" 30</t>
  </si>
  <si>
    <t>214</t>
  </si>
  <si>
    <t>722220231</t>
  </si>
  <si>
    <t>Armatury s jedním závitem přechodové tvarovky PPR, PN 20 (SDR 6) s kovovým závitem vnitřním přechodky dGK D 20 x G 1/2"</t>
  </si>
  <si>
    <t>-1126484339</t>
  </si>
  <si>
    <t>https://podminky.urs.cz/item/CS_URS_2025_02/722220231</t>
  </si>
  <si>
    <t>"celkový počet" 45</t>
  </si>
  <si>
    <t>215</t>
  </si>
  <si>
    <t>722224116</t>
  </si>
  <si>
    <t>Armatury s jedním závitem kohouty plnicí a vypouštěcí PN 10 G 3/4"</t>
  </si>
  <si>
    <t>337627529</t>
  </si>
  <si>
    <t>https://podminky.urs.cz/item/CS_URS_2025_02/722224116</t>
  </si>
  <si>
    <t>216</t>
  </si>
  <si>
    <t>722232046</t>
  </si>
  <si>
    <t>Armatury se dvěma závity kulové kohouty PN 42 do 185 °C přímé vnitřní závit G 5/4"</t>
  </si>
  <si>
    <t>1369224345</t>
  </si>
  <si>
    <t>https://podminky.urs.cz/item/CS_URS_2025_02/722232046</t>
  </si>
  <si>
    <t>"kulový kohout HUV" 1</t>
  </si>
  <si>
    <t>217</t>
  </si>
  <si>
    <t>722290234</t>
  </si>
  <si>
    <t>Zkoušky, proplach a desinfekce vodovodního potrubí proplach a desinfekce vodovodního potrubí do DN 80</t>
  </si>
  <si>
    <t>1711345366</t>
  </si>
  <si>
    <t>https://podminky.urs.cz/item/CS_URS_2025_02/722290234</t>
  </si>
  <si>
    <t>218</t>
  </si>
  <si>
    <t>722290246</t>
  </si>
  <si>
    <t>Zkoušky, proplach a desinfekce vodovodního potrubí zkoušky těsnosti vodovodního potrubí plastového do DN 40</t>
  </si>
  <si>
    <t>-1830603605</t>
  </si>
  <si>
    <t>https://podminky.urs.cz/item/CS_URS_2025_02/722290246</t>
  </si>
  <si>
    <t>"celková délka" 143,0</t>
  </si>
  <si>
    <t>219</t>
  </si>
  <si>
    <t>Stav.příp.722</t>
  </si>
  <si>
    <t>Stavební přípomoce pro vnitřní vodovod</t>
  </si>
  <si>
    <t>256250408</t>
  </si>
  <si>
    <t>Poznámka k položce:_x000d_
Položka obsahuje náklady na vybourání stávajících konstrukcí v rozsahu nezbytném pro řádné provedení rozvodu vnitřního vodovodu (prostupy, niky, drážky, rýhy apod.) včetně uvedení dotčených konstrukcí do původního stavu a likvidace vybouraných hmot.</t>
  </si>
  <si>
    <t>220</t>
  </si>
  <si>
    <t>998722201</t>
  </si>
  <si>
    <t>Přesun hmot pro vnitřní vodovod stanovený procentní sazbou (%) z ceny vodorovná dopravní vzdálenost do 50 m základní v objektech výšky do 6 m</t>
  </si>
  <si>
    <t>1751484944</t>
  </si>
  <si>
    <t>https://podminky.urs.cz/item/CS_URS_2025_01/998722201</t>
  </si>
  <si>
    <t>725</t>
  </si>
  <si>
    <t>Zdravotechnika - zařizovací předměty</t>
  </si>
  <si>
    <t>221</t>
  </si>
  <si>
    <t>725112022</t>
  </si>
  <si>
    <t>Zařízení záchodů klozety keramické závěsné na nosné stěny s hlubokým splachováním odpad vodorovný</t>
  </si>
  <si>
    <t>928241251</t>
  </si>
  <si>
    <t>https://podminky.urs.cz/item/CS_URS_2025_02/725112022</t>
  </si>
  <si>
    <t>"dle specifikace zařizovacích předmětů ZTI" 12</t>
  </si>
  <si>
    <t>222</t>
  </si>
  <si>
    <t>725112023</t>
  </si>
  <si>
    <t>Zařízení záchodů klozety keramické závěsné na nosné stěny s hlubokým splachováním pro handicapované odpad vodorovný</t>
  </si>
  <si>
    <t>592323654</t>
  </si>
  <si>
    <t>https://podminky.urs.cz/item/CS_URS_2025_02/725112023</t>
  </si>
  <si>
    <t>"dle specifikace zařizovacích předmětů ZTI" 1</t>
  </si>
  <si>
    <t>223</t>
  </si>
  <si>
    <t>725121521</t>
  </si>
  <si>
    <t>Pisoárové záchodky keramické automatické s infračerveným senzorem</t>
  </si>
  <si>
    <t>-825783831</t>
  </si>
  <si>
    <t>https://podminky.urs.cz/item/CS_URS_2025_02/725121521</t>
  </si>
  <si>
    <t>"dle specifikace zařizovacích předmětů ZTI" 4</t>
  </si>
  <si>
    <t>224</t>
  </si>
  <si>
    <t>725211661</t>
  </si>
  <si>
    <t>Umyvadla keramická bílá bez výtokových armatur do desky zápustná, šířky umyvadla 550 až 560 mm</t>
  </si>
  <si>
    <t>-1440010327</t>
  </si>
  <si>
    <t>https://podminky.urs.cz/item/CS_URS_2025_02/725211661</t>
  </si>
  <si>
    <t>"dle specifikace zařizovacích předmětů ZTI" 16</t>
  </si>
  <si>
    <t>225</t>
  </si>
  <si>
    <t>725211681</t>
  </si>
  <si>
    <t>Umyvadla keramická bílá bez výtokových armatur připevněná na stěnu šrouby zdravotní, šířka umyvadla 640 mm</t>
  </si>
  <si>
    <t>-1247760968</t>
  </si>
  <si>
    <t>https://podminky.urs.cz/item/CS_URS_2025_02/725211681</t>
  </si>
  <si>
    <t>226</t>
  </si>
  <si>
    <t>725291652</t>
  </si>
  <si>
    <t>Montáž doplňků zařízení koupelen a záchodů dávkovače tekutého mýdla</t>
  </si>
  <si>
    <t>1372505119</t>
  </si>
  <si>
    <t>https://podminky.urs.cz/item/CS_URS_2025_02/725291652</t>
  </si>
  <si>
    <t>227</t>
  </si>
  <si>
    <t>55431097</t>
  </si>
  <si>
    <t>dávkovač tekutého mýdla 1,2L</t>
  </si>
  <si>
    <t>1579396792</t>
  </si>
  <si>
    <t>"dle specifikace výrobků" 17</t>
  </si>
  <si>
    <t>228</t>
  </si>
  <si>
    <t>725291653</t>
  </si>
  <si>
    <t>Montáž doplňků zařízení koupelen a záchodů zásobníku toaletních papírů</t>
  </si>
  <si>
    <t>-1623737936</t>
  </si>
  <si>
    <t>https://podminky.urs.cz/item/CS_URS_2025_02/725291653</t>
  </si>
  <si>
    <t>229</t>
  </si>
  <si>
    <t>55431090</t>
  </si>
  <si>
    <t>zásobník toaletních papírů nerez D 310mm</t>
  </si>
  <si>
    <t>1610132634</t>
  </si>
  <si>
    <t>"dle specifikace výrobků" 13</t>
  </si>
  <si>
    <t>230</t>
  </si>
  <si>
    <t>AZP.Z912</t>
  </si>
  <si>
    <t>zásobník hygienických sáčků WC BAG - K nerez brus</t>
  </si>
  <si>
    <t>871774984</t>
  </si>
  <si>
    <t>231</t>
  </si>
  <si>
    <t>725291664</t>
  </si>
  <si>
    <t>Montáž doplňků zařízení koupelen a záchodů štětky závěsné</t>
  </si>
  <si>
    <t>1506204182</t>
  </si>
  <si>
    <t>https://podminky.urs.cz/item/CS_URS_2025_02/725291664</t>
  </si>
  <si>
    <t>232</t>
  </si>
  <si>
    <t>55779013</t>
  </si>
  <si>
    <t>štětka na WC závěsná nebo na podlahu kartáč nylon nerezové záchytné pouzdro mat</t>
  </si>
  <si>
    <t>820424486</t>
  </si>
  <si>
    <t>233</t>
  </si>
  <si>
    <t>725291666</t>
  </si>
  <si>
    <t>Montáž doplňků zařízení koupelen a záchodů háčku</t>
  </si>
  <si>
    <t>-786818659</t>
  </si>
  <si>
    <t>https://podminky.urs.cz/item/CS_URS_2025_02/725291666</t>
  </si>
  <si>
    <t>234</t>
  </si>
  <si>
    <t>AZP.9014</t>
  </si>
  <si>
    <t>háček s držákem na klobouky-mat</t>
  </si>
  <si>
    <t>1364964398</t>
  </si>
  <si>
    <t>235</t>
  </si>
  <si>
    <t>725291667</t>
  </si>
  <si>
    <t>Montáž doplňků zařízení koupelen a záchodů piktogramu</t>
  </si>
  <si>
    <t>275603437</t>
  </si>
  <si>
    <t>https://podminky.urs.cz/item/CS_URS_2025_02/725291667</t>
  </si>
  <si>
    <t>236</t>
  </si>
  <si>
    <t>SNL.SLZN44AA</t>
  </si>
  <si>
    <t>Piktogram - WC muži</t>
  </si>
  <si>
    <t>1822907349</t>
  </si>
  <si>
    <t>"dle specifikace výrobků" 1</t>
  </si>
  <si>
    <t>237</t>
  </si>
  <si>
    <t>SNL.SLZN44AB</t>
  </si>
  <si>
    <t>Piktogram - WC ženy</t>
  </si>
  <si>
    <t>-124043817</t>
  </si>
  <si>
    <t>238</t>
  </si>
  <si>
    <t>SNL.SLZN44AC</t>
  </si>
  <si>
    <t>Piktogram - WC invalidní</t>
  </si>
  <si>
    <t>1603110787</t>
  </si>
  <si>
    <t>239</t>
  </si>
  <si>
    <t>725291668</t>
  </si>
  <si>
    <t>Montáž doplňků zařízení koupelen a záchodů madla invalidního rovného</t>
  </si>
  <si>
    <t>1421672388</t>
  </si>
  <si>
    <t>https://podminky.urs.cz/item/CS_URS_2025_02/725291668</t>
  </si>
  <si>
    <t>240</t>
  </si>
  <si>
    <t>55147137</t>
  </si>
  <si>
    <t>madlo invalidní rovné nerez mat 800mm</t>
  </si>
  <si>
    <t>793514088</t>
  </si>
  <si>
    <t>"dle specifikace výrobků (vodorovné a svislé madlo)" 1+1</t>
  </si>
  <si>
    <t>241</t>
  </si>
  <si>
    <t>725291669</t>
  </si>
  <si>
    <t>Montáž doplňků zařízení koupelen a záchodů madla invalidního krakorcového</t>
  </si>
  <si>
    <t>619004653</t>
  </si>
  <si>
    <t>https://podminky.urs.cz/item/CS_URS_2025_02/725291669</t>
  </si>
  <si>
    <t>242</t>
  </si>
  <si>
    <t>55147103</t>
  </si>
  <si>
    <t>madlo invalidní krakorcové nerez mat 900mm</t>
  </si>
  <si>
    <t>-823186938</t>
  </si>
  <si>
    <t>243</t>
  </si>
  <si>
    <t>725291670</t>
  </si>
  <si>
    <t>Montáž doplňků zařízení koupelen a záchodů madla invalidního krakorcového sklopného</t>
  </si>
  <si>
    <t>-424367971</t>
  </si>
  <si>
    <t>https://podminky.urs.cz/item/CS_URS_2025_02/725291670</t>
  </si>
  <si>
    <t>244</t>
  </si>
  <si>
    <t>55147117</t>
  </si>
  <si>
    <t>madlo invalidní krakorcové sklopné nerez mat 813mm</t>
  </si>
  <si>
    <t>1685401530</t>
  </si>
  <si>
    <t>"dle specifikace výrobků" 2</t>
  </si>
  <si>
    <t>245</t>
  </si>
  <si>
    <t>725291680</t>
  </si>
  <si>
    <t>Montáž doplňků zařízení koupelen a záchodů drobného elektrického zařízení osoušeče rukou</t>
  </si>
  <si>
    <t>1035072638</t>
  </si>
  <si>
    <t>https://podminky.urs.cz/item/CS_URS_2025_02/725291680</t>
  </si>
  <si>
    <t>246</t>
  </si>
  <si>
    <t>55431063</t>
  </si>
  <si>
    <t>osušovač rukou elektrický nerezový matný kryt</t>
  </si>
  <si>
    <t>684327785</t>
  </si>
  <si>
    <t>"dle specifikace výrobků" 6</t>
  </si>
  <si>
    <t>247</t>
  </si>
  <si>
    <t>725331111</t>
  </si>
  <si>
    <t>Výlevky bez výtokových armatur a splachovací nádrže keramické se sklopnou plastovou mřížkou stojící, výšky 460 mm</t>
  </si>
  <si>
    <t>78846714</t>
  </si>
  <si>
    <t>https://podminky.urs.cz/item/CS_URS_2025_02/725331111</t>
  </si>
  <si>
    <t>248</t>
  </si>
  <si>
    <t>725532122</t>
  </si>
  <si>
    <t>Elektrické ohřívače zásobníkové beztlakové přepadové akumulační s pojistným ventilem závěsné svislé objem nádrže (příkon) 150 l (3,0 kW) rychloohřev 220 V</t>
  </si>
  <si>
    <t>-744916845</t>
  </si>
  <si>
    <t>https://podminky.urs.cz/item/CS_URS_2025_02/725532122</t>
  </si>
  <si>
    <t>249</t>
  </si>
  <si>
    <t>725813111</t>
  </si>
  <si>
    <t>Ventily rohové bez připojovací trubičky nebo flexi hadičky G 1/2"</t>
  </si>
  <si>
    <t>433488770</t>
  </si>
  <si>
    <t>https://podminky.urs.cz/item/CS_URS_2025_02/725813111</t>
  </si>
  <si>
    <t>"připojení klozetů" 13</t>
  </si>
  <si>
    <t>"připojení stojánkových baterií" 16</t>
  </si>
  <si>
    <t>"připojení ohřívače TUV" 1</t>
  </si>
  <si>
    <t>250</t>
  </si>
  <si>
    <t>725821312</t>
  </si>
  <si>
    <t>Baterie dřezové nástěnné pákové s otáčivým kulatým ústím a délkou ramínka 300 mm</t>
  </si>
  <si>
    <t>259524348</t>
  </si>
  <si>
    <t>https://podminky.urs.cz/item/CS_URS_2025_02/725821312</t>
  </si>
  <si>
    <t>"dle specifikace zařizovacích předmětů ZTI (výlevka)" 1</t>
  </si>
  <si>
    <t>251</t>
  </si>
  <si>
    <t>725822611</t>
  </si>
  <si>
    <t>Baterie umyvadlové stojánkové pákové bez výpusti</t>
  </si>
  <si>
    <t>1046285348</t>
  </si>
  <si>
    <t>https://podminky.urs.cz/item/CS_URS_2025_02/725822611</t>
  </si>
  <si>
    <t>"celkový počet" 16</t>
  </si>
  <si>
    <t>252</t>
  </si>
  <si>
    <t>725829131</t>
  </si>
  <si>
    <t>Baterie umyvadlové montáž ostatních typů stojánkových G 1/2"</t>
  </si>
  <si>
    <t>796213613</t>
  </si>
  <si>
    <t>https://podminky.urs.cz/item/CS_URS_2025_02/725829131</t>
  </si>
  <si>
    <t>253</t>
  </si>
  <si>
    <t>Mat/725-001</t>
  </si>
  <si>
    <t>baterie stojánková umyvadlová pro tělesně postižené</t>
  </si>
  <si>
    <t>1936630023</t>
  </si>
  <si>
    <t>254</t>
  </si>
  <si>
    <t>725861102</t>
  </si>
  <si>
    <t>Zápachové uzávěrky zařizovacích předmětů pro umyvadla DN 40</t>
  </si>
  <si>
    <t>-974470866</t>
  </si>
  <si>
    <t>https://podminky.urs.cz/item/CS_URS_2025_02/725861102</t>
  </si>
  <si>
    <t>255</t>
  </si>
  <si>
    <t>725865411</t>
  </si>
  <si>
    <t>Zápachové uzávěrky zařizovacích předmětů pro pisoáry DN 32/40</t>
  </si>
  <si>
    <t>910212484</t>
  </si>
  <si>
    <t>https://podminky.urs.cz/item/CS_URS_2025_02/725865411</t>
  </si>
  <si>
    <t>256</t>
  </si>
  <si>
    <t>725980123</t>
  </si>
  <si>
    <t>Dvířka 30/30</t>
  </si>
  <si>
    <t>117359215</t>
  </si>
  <si>
    <t>https://podminky.urs.cz/item/CS_URS_2025_02/725980123</t>
  </si>
  <si>
    <t>"dvířka niky HUV" 1</t>
  </si>
  <si>
    <t>257</t>
  </si>
  <si>
    <t>Agreg cena 725-001</t>
  </si>
  <si>
    <t>Dodávka a montáž umyvadlových desek z umělého kamene rovných rozměr 3100/520mm s vyříznutím otvoru pro 4ks umyvadel, včetně kotevního příslušenství</t>
  </si>
  <si>
    <t>1595414108</t>
  </si>
  <si>
    <t>"desky v m.č.101 a 104" 2</t>
  </si>
  <si>
    <t>258</t>
  </si>
  <si>
    <t>Agreg cena 725-002</t>
  </si>
  <si>
    <t>Dodávka a montáž umyvadlových desek z umělého kamene obloukových rozměr 3800/520mm s vyříznutím otvoru pro 4ks umyvadel, včetně kotevního příslušenství</t>
  </si>
  <si>
    <t>-1946767261</t>
  </si>
  <si>
    <t>259</t>
  </si>
  <si>
    <t>998725201</t>
  </si>
  <si>
    <t>Přesun hmot pro zařizovací předměty stanovený procentní sazbou (%) z ceny vodorovná dopravní vzdálenost do 50 m základní v objektech výšky do 6 m</t>
  </si>
  <si>
    <t>-392314880</t>
  </si>
  <si>
    <t>https://podminky.urs.cz/item/CS_URS_2025_01/998725201</t>
  </si>
  <si>
    <t>726</t>
  </si>
  <si>
    <t>Zdravotechnika - předstěnové instalace</t>
  </si>
  <si>
    <t>260</t>
  </si>
  <si>
    <t>726131041</t>
  </si>
  <si>
    <t>Předstěnové instalační systémy do lehkých stěn s kovovou konstrukcí pro závěsné klozety ovládání zepředu, stavební výšky 1120 mm</t>
  </si>
  <si>
    <t>-4506040</t>
  </si>
  <si>
    <t>https://podminky.urs.cz/item/CS_URS_2025_02/726131041</t>
  </si>
  <si>
    <t>261</t>
  </si>
  <si>
    <t>726131043</t>
  </si>
  <si>
    <t>Předstěnové instalační systémy do lehkých stěn s kovovou konstrukcí pro závěsné klozety ovládání zepředu, stavební výšky 1120 mm pro tělesně postižené</t>
  </si>
  <si>
    <t>-1961998424</t>
  </si>
  <si>
    <t>https://podminky.urs.cz/item/CS_URS_2025_02/726131043</t>
  </si>
  <si>
    <t>262</t>
  </si>
  <si>
    <t>726191001</t>
  </si>
  <si>
    <t>Ostatní příslušenství instalačních systémů zvukoizolační souprava pro WC a bidet</t>
  </si>
  <si>
    <t>1294592674</t>
  </si>
  <si>
    <t>https://podminky.urs.cz/item/CS_URS_2025_02/726191001</t>
  </si>
  <si>
    <t>"celkový počet" 13</t>
  </si>
  <si>
    <t>263</t>
  </si>
  <si>
    <t>726191002</t>
  </si>
  <si>
    <t>Ostatní příslušenství instalačních systémů souprava pro předstěnovou montáž</t>
  </si>
  <si>
    <t>-2089597402</t>
  </si>
  <si>
    <t>https://podminky.urs.cz/item/CS_URS_2025_02/726191002</t>
  </si>
  <si>
    <t>264</t>
  </si>
  <si>
    <t>726191011</t>
  </si>
  <si>
    <t>Ostatní příslušenství instalačních systémů montáž ovládacích tlačítek k WC</t>
  </si>
  <si>
    <t>-1790887807</t>
  </si>
  <si>
    <t>https://podminky.urs.cz/item/CS_URS_2025_02/726191011</t>
  </si>
  <si>
    <t>265</t>
  </si>
  <si>
    <t>SNL.SLW01PA</t>
  </si>
  <si>
    <t>splachovač WC s piezo tlačítkem antivandal. krytem, 24V DC</t>
  </si>
  <si>
    <t>82386590</t>
  </si>
  <si>
    <t>266</t>
  </si>
  <si>
    <t>998726211</t>
  </si>
  <si>
    <t>Přesun hmot pro instalační prefabrikáty stanovený procentní sazbou (%) z ceny vodorovná dopravní vzdálenost do 50 m základní v objektech výšky do 6 m</t>
  </si>
  <si>
    <t>-1170537024</t>
  </si>
  <si>
    <t>https://podminky.urs.cz/item/CS_URS_2025_02/998726211</t>
  </si>
  <si>
    <t>741</t>
  </si>
  <si>
    <t>Elektroinstalace - silnoproud</t>
  </si>
  <si>
    <t>267</t>
  </si>
  <si>
    <t>741112001</t>
  </si>
  <si>
    <t>Montáž krabic elektroinstalačních bez napojení na trubky a lišty, demontáže a montáže víčka a přístroje protahovacích nebo odbočných zapuštěných plastových kruhových do zdiva</t>
  </si>
  <si>
    <t>-881931202</t>
  </si>
  <si>
    <t>https://podminky.urs.cz/item/CS_URS_2025_02/741112001</t>
  </si>
  <si>
    <t>268</t>
  </si>
  <si>
    <t>34571457</t>
  </si>
  <si>
    <t>krabice pod omítku PVC odbočná kruhová D 70mm s víčkem</t>
  </si>
  <si>
    <t>1755712995</t>
  </si>
  <si>
    <t>"celkový počet" 15</t>
  </si>
  <si>
    <t>269</t>
  </si>
  <si>
    <t>34571524</t>
  </si>
  <si>
    <t>krabice pod omítku PVC odbočná čtvercová 125x125mm s víčkem</t>
  </si>
  <si>
    <t>-989573670</t>
  </si>
  <si>
    <t>"krabice pro ekvipotenciální vorkovnici" 1</t>
  </si>
  <si>
    <t>270</t>
  </si>
  <si>
    <t>741112061</t>
  </si>
  <si>
    <t>Montáž krabic elektroinstalačních bez napojení na trubky a lišty, demontáže a montáže víčka a přístroje přístrojových zapuštěných plastových kruhových do zdiva</t>
  </si>
  <si>
    <t>-542724205</t>
  </si>
  <si>
    <t>https://podminky.urs.cz/item/CS_URS_2025_02/741112061</t>
  </si>
  <si>
    <t>271</t>
  </si>
  <si>
    <t>34571451</t>
  </si>
  <si>
    <t>krabice pod omítku PVC přístrojová kruhová D 70mm hluboká</t>
  </si>
  <si>
    <t>1065668489</t>
  </si>
  <si>
    <t>"dle samostatného výkazu části ELE" 10</t>
  </si>
  <si>
    <t>272</t>
  </si>
  <si>
    <t>741112101</t>
  </si>
  <si>
    <t>Montáž krabic elektroinstalačních bez napojení na trubky a lišty, demontáže a montáže víčka a přístroje rozvodek se zapojením vodičů na svorkovnici zapuštěných plastových kruhových do zdiva</t>
  </si>
  <si>
    <t>-1677703146</t>
  </si>
  <si>
    <t>https://podminky.urs.cz/item/CS_URS_2025_02/741112101</t>
  </si>
  <si>
    <t>273</t>
  </si>
  <si>
    <t>34571521</t>
  </si>
  <si>
    <t>krabice pod omítku PVC odbočná kruhová D 70mm s víčkem a svorkovnicí</t>
  </si>
  <si>
    <t>-1728873777</t>
  </si>
  <si>
    <t>"celkový počet" 10</t>
  </si>
  <si>
    <t>274</t>
  </si>
  <si>
    <t>741120001</t>
  </si>
  <si>
    <t>Montáž vodičů izolovaných měděných bez ukončení uložených pod omítku plných a laněných (např. CY), průřezu žíly 0,35 až 6 mm2</t>
  </si>
  <si>
    <t>-1971701456</t>
  </si>
  <si>
    <t>https://podminky.urs.cz/item/CS_URS_2025_02/741120001</t>
  </si>
  <si>
    <t>275</t>
  </si>
  <si>
    <t>34140826</t>
  </si>
  <si>
    <t>vodič propojovací jádro Cu plné izolace PVC 450/750V (H07V-U) 1x6mm2</t>
  </si>
  <si>
    <t>109476707</t>
  </si>
  <si>
    <t>"dle samostatného výkazu části ELE" 20,0</t>
  </si>
  <si>
    <t>20*1,15 'Přepočtené koeficientem množství</t>
  </si>
  <si>
    <t>276</t>
  </si>
  <si>
    <t>741122011</t>
  </si>
  <si>
    <t>Montáž kabelů měděných bez ukončení uložených pod omítku plných kulatých (např. CYKY, CYKFY), počtu a průřezu žil 2x1,5 až 2,5 mm2</t>
  </si>
  <si>
    <t>529086151</t>
  </si>
  <si>
    <t>https://podminky.urs.cz/item/CS_URS_2025_02/741122011</t>
  </si>
  <si>
    <t>277</t>
  </si>
  <si>
    <t>34111005</t>
  </si>
  <si>
    <t>kabel instalační jádro Cu plné izolace PVC plášť PVC 450/750V (CYKY) 2x1,5mm2</t>
  </si>
  <si>
    <t>1422733174</t>
  </si>
  <si>
    <t>"dle samostatného výkazu části ELE" 10,0</t>
  </si>
  <si>
    <t>10*1,15 'Přepočtené koeficientem množství</t>
  </si>
  <si>
    <t>278</t>
  </si>
  <si>
    <t>741122015</t>
  </si>
  <si>
    <t>Montáž kabelů měděných bez ukončení uložených pod omítku plných kulatých (např. CYKY, CYKFY), počtu a průřezu žil 3x1,5 mm2</t>
  </si>
  <si>
    <t>1179431190</t>
  </si>
  <si>
    <t>https://podminky.urs.cz/item/CS_URS_2025_02/741122015</t>
  </si>
  <si>
    <t>279</t>
  </si>
  <si>
    <t>34111030</t>
  </si>
  <si>
    <t>kabel instalační jádro Cu plné izolace PVC plášť PVC 450/750V (CYKY) 3x1,5mm2</t>
  </si>
  <si>
    <t>-446107595</t>
  </si>
  <si>
    <t>"dle samostatného výkazu části ELE" 120,0</t>
  </si>
  <si>
    <t>120*1,15 'Přepočtené koeficientem množství</t>
  </si>
  <si>
    <t>280</t>
  </si>
  <si>
    <t>741122016</t>
  </si>
  <si>
    <t>Montáž kabelů měděných bez ukončení uložených pod omítku plných kulatých (např. CYKY, CYKFY), počtu a průřezu žil 3x2,5 až 6 mm2</t>
  </si>
  <si>
    <t>-1756307936</t>
  </si>
  <si>
    <t>https://podminky.urs.cz/item/CS_URS_2025_02/741122016</t>
  </si>
  <si>
    <t>281</t>
  </si>
  <si>
    <t>34111036</t>
  </si>
  <si>
    <t>kabel instalační jádro Cu plné izolace PVC plášť PVC 450/750V (CYKY) 3x2,5mm2</t>
  </si>
  <si>
    <t>-1188016054</t>
  </si>
  <si>
    <t>"dle samostatného výkazu části ELE" 90,0</t>
  </si>
  <si>
    <t>90*1,15 'Přepočtené koeficientem množství</t>
  </si>
  <si>
    <t>282</t>
  </si>
  <si>
    <t>741122031</t>
  </si>
  <si>
    <t>Montáž kabelů měděných bez ukončení uložených pod omítku plných kulatých (např. CYKY, CYKFY), počtu a průřezu žil 5x1,5 až 2,5 mm2</t>
  </si>
  <si>
    <t>-2098714873</t>
  </si>
  <si>
    <t>https://podminky.urs.cz/item/CS_URS_2025_02/741122031</t>
  </si>
  <si>
    <t>283</t>
  </si>
  <si>
    <t>34111090</t>
  </si>
  <si>
    <t>kabel instalační jádro Cu plné izolace PVC plášť PVC 450/750V (CYKY) 5x1,5mm2</t>
  </si>
  <si>
    <t>1870129704</t>
  </si>
  <si>
    <t>"dle samostatného výkazu části ELE" 25,0</t>
  </si>
  <si>
    <t>25*1,15 'Přepočtené koeficientem množství</t>
  </si>
  <si>
    <t>284</t>
  </si>
  <si>
    <t>741122144</t>
  </si>
  <si>
    <t>Montáž kabelů měděných bez ukončení uložených v trubkách zatažených plných kulatých nebo bezhalogenových (např. CYKY, CYKFY) počtu a průřezu žil 5x10 mm2</t>
  </si>
  <si>
    <t>-1952937892</t>
  </si>
  <si>
    <t>https://podminky.urs.cz/item/CS_URS_2025_02/741122144</t>
  </si>
  <si>
    <t>285</t>
  </si>
  <si>
    <t>34113034</t>
  </si>
  <si>
    <t>kabel instalační jádro Cu plné izolace PVC plášť PVC 450/750V (CYKY) 5x10mm2</t>
  </si>
  <si>
    <t>644263620</t>
  </si>
  <si>
    <t>"dle samostatného výkazu části ELE" 60,0</t>
  </si>
  <si>
    <t>60*1,15 'Přepočtené koeficientem množství</t>
  </si>
  <si>
    <t>286</t>
  </si>
  <si>
    <t>741210001</t>
  </si>
  <si>
    <t>Montáž rozvodnic oceloplechových nebo plastových bez zapojení vodičů běžných, hmotnosti do 20 kg</t>
  </si>
  <si>
    <t>-202127005</t>
  </si>
  <si>
    <t>https://podminky.urs.cz/item/CS_URS_2025_02/741210001</t>
  </si>
  <si>
    <t>287</t>
  </si>
  <si>
    <t>35711032</t>
  </si>
  <si>
    <t>rozvodnice nástěnná, průhledné dveře, IP65, 18 modulárních jednotek, vč. N/pE</t>
  </si>
  <si>
    <t>-332267706</t>
  </si>
  <si>
    <t>"dle samostatného výkazu části ELE" 1</t>
  </si>
  <si>
    <t>288</t>
  </si>
  <si>
    <t>Agreg.cena 741-RH101</t>
  </si>
  <si>
    <t>technologické vystrojení rozvaděče RH.101 vč.přezkoušení</t>
  </si>
  <si>
    <t>-1781294282</t>
  </si>
  <si>
    <t>Poznámka k položce:_x000d_
Technickou specifikaci prvků rozvaděče RH.101 poskytuje výkres č.D1: SO 101.8.01.</t>
  </si>
  <si>
    <t>289</t>
  </si>
  <si>
    <t>741310101</t>
  </si>
  <si>
    <t>Montáž spínačů jedno nebo dvoupólových polozapuštěných nebo zapuštěných se zapojením vodičů bezšroubové připojení spínačů, řazení 1-jednopólových</t>
  </si>
  <si>
    <t>-77985258</t>
  </si>
  <si>
    <t>https://podminky.urs.cz/item/CS_URS_2025_02/741310101</t>
  </si>
  <si>
    <t>290</t>
  </si>
  <si>
    <t>34539015</t>
  </si>
  <si>
    <t>přístroj spínače jednopólového, řazení 1, 1So, 1S bezšroubové svorky</t>
  </si>
  <si>
    <t>-322761442</t>
  </si>
  <si>
    <t>"dle samostatného výkazu části ELE" 3</t>
  </si>
  <si>
    <t>291</t>
  </si>
  <si>
    <t>34539049</t>
  </si>
  <si>
    <t>kryt spínače jednoduchý</t>
  </si>
  <si>
    <t>-1830562401</t>
  </si>
  <si>
    <t>292</t>
  </si>
  <si>
    <t>34539059</t>
  </si>
  <si>
    <t>rámeček jednonásobný</t>
  </si>
  <si>
    <t>-855799039</t>
  </si>
  <si>
    <t>293</t>
  </si>
  <si>
    <t>741310123</t>
  </si>
  <si>
    <t>Montáž spínačů jedno nebo dvoupólových polozapuštěných nebo zapuštěných se zapojením vodičů bezšroubové připojení přepínačů, řazení 6So-střídavých s orientační doutnavkou</t>
  </si>
  <si>
    <t>-1847686433</t>
  </si>
  <si>
    <t>https://podminky.urs.cz/item/CS_URS_2025_02/741310123</t>
  </si>
  <si>
    <t>294</t>
  </si>
  <si>
    <t>34539013</t>
  </si>
  <si>
    <t>přístroj přepínače střídavého, řazení 6, 6So bezšroubové svorky</t>
  </si>
  <si>
    <t>1210131310</t>
  </si>
  <si>
    <t>"dle samostatného výkazu části ELE" 6</t>
  </si>
  <si>
    <t>295</t>
  </si>
  <si>
    <t>-715008315</t>
  </si>
  <si>
    <t>296</t>
  </si>
  <si>
    <t>419730529</t>
  </si>
  <si>
    <t>297</t>
  </si>
  <si>
    <t>741310263</t>
  </si>
  <si>
    <t>Montáž spínačů jedno nebo dvoupólových polozapuštěných nebo zapuštěných se zapojením vodičů šroubové připojení, pro prostředí venkovní nebo mokré přepínačů, řazení 6-střídavých</t>
  </si>
  <si>
    <t>-643769329</t>
  </si>
  <si>
    <t>https://podminky.urs.cz/item/CS_URS_2025_02/741310263</t>
  </si>
  <si>
    <t>298</t>
  </si>
  <si>
    <t>34535048</t>
  </si>
  <si>
    <t>přístroj přepínače zapuštěného střídavého, s krytem, řazení 6, IP44, šroubové svorky</t>
  </si>
  <si>
    <t>-1654835934</t>
  </si>
  <si>
    <t>299</t>
  </si>
  <si>
    <t>1840508863</t>
  </si>
  <si>
    <t>300</t>
  </si>
  <si>
    <t>1679757510</t>
  </si>
  <si>
    <t>301</t>
  </si>
  <si>
    <t>741313007</t>
  </si>
  <si>
    <t>Montáž zásuvek domovních se zapojením vodičů bezšroubové připojení nástěnných nebo do parapetních kanálů 2P + PE</t>
  </si>
  <si>
    <t>2073685996</t>
  </si>
  <si>
    <t>https://podminky.urs.cz/item/CS_URS_2025_02/741313007</t>
  </si>
  <si>
    <t>302</t>
  </si>
  <si>
    <t>34555235</t>
  </si>
  <si>
    <t>zásuvka nástěnná jednonásobná s víčkem, IP44, bezšroubové svorky</t>
  </si>
  <si>
    <t>858854767</t>
  </si>
  <si>
    <t>303</t>
  </si>
  <si>
    <t>741372021</t>
  </si>
  <si>
    <t>Montáž svítidel s integrovaným zdrojem LED se zapojením vodičů interiérových přisazených nástěnných hranatých nebo kruhových, plochy do 0,09 m2</t>
  </si>
  <si>
    <t>1316592669</t>
  </si>
  <si>
    <t>https://podminky.urs.cz/item/CS_URS_2025_02/741372021</t>
  </si>
  <si>
    <t>304</t>
  </si>
  <si>
    <t>1000091489</t>
  </si>
  <si>
    <t>svítidlo LED nástěnné zrcadlové 7,4W, IP44, dl.400mm, chrom</t>
  </si>
  <si>
    <t>-2086327529</t>
  </si>
  <si>
    <t>"dle samostatného výkazu části ELE" 16</t>
  </si>
  <si>
    <t>305</t>
  </si>
  <si>
    <t>741372061</t>
  </si>
  <si>
    <t>Montáž svítidel s integrovaným zdrojem LED se zapojením vodičů interiérových přisazených stropních hranatých nebo kruhových plochy do 0,09 m2</t>
  </si>
  <si>
    <t>-1900872004</t>
  </si>
  <si>
    <t>https://podminky.urs.cz/item/CS_URS_2025_02/741372061</t>
  </si>
  <si>
    <t>306</t>
  </si>
  <si>
    <t>1965661</t>
  </si>
  <si>
    <t>svítidlo LED stropní přisazené kruhové 15W, 830 36D WT, IP 65, DN90P</t>
  </si>
  <si>
    <t>-160772784</t>
  </si>
  <si>
    <t>"dle samostatného výkazu části ELE" 18</t>
  </si>
  <si>
    <t>307</t>
  </si>
  <si>
    <t>102008116</t>
  </si>
  <si>
    <t>svítidlo LED stropní přisazené obdélníkové 47,8W, IP20, rozměr 585/57/75mm</t>
  </si>
  <si>
    <t>913433099</t>
  </si>
  <si>
    <t>308</t>
  </si>
  <si>
    <t>741410021</t>
  </si>
  <si>
    <t>Montáž uzemňovacího vedení s upevněním, propojením a připojením pomocí svorek v zemi s izolací spojů pásku průřezu do 120 mm2 v městské zástavbě</t>
  </si>
  <si>
    <t>667426993</t>
  </si>
  <si>
    <t>https://podminky.urs.cz/item/CS_URS_2025_02/741410021</t>
  </si>
  <si>
    <t>"zemnící soustava v základech" 68,0</t>
  </si>
  <si>
    <t>309</t>
  </si>
  <si>
    <t>35442062</t>
  </si>
  <si>
    <t>pás zemnící 30x4mm FeZn</t>
  </si>
  <si>
    <t>kg</t>
  </si>
  <si>
    <t>1060039164</t>
  </si>
  <si>
    <t>"zemnící soustava v základech" 68,0*0,95</t>
  </si>
  <si>
    <t>64,6*1,05 'Přepočtené koeficientem množství</t>
  </si>
  <si>
    <t>310</t>
  </si>
  <si>
    <t>741420022</t>
  </si>
  <si>
    <t>Montáž hromosvodného vedení svorek se 3 a více šrouby</t>
  </si>
  <si>
    <t>1343947935</t>
  </si>
  <si>
    <t>https://podminky.urs.cz/item/CS_URS_2025_02/741420022</t>
  </si>
  <si>
    <t>311</t>
  </si>
  <si>
    <t>35441986</t>
  </si>
  <si>
    <t>svorka odbočovací a spojovací pro pásek 30x4mm, FeZn</t>
  </si>
  <si>
    <t>-910116046</t>
  </si>
  <si>
    <t>"celkový počet" 8</t>
  </si>
  <si>
    <t>312</t>
  </si>
  <si>
    <t>741450002</t>
  </si>
  <si>
    <t>Montáž prvků pro vyrovnání potenciálu svorkovnice ekvipotenciálního pospojení</t>
  </si>
  <si>
    <t>-1243157016</t>
  </si>
  <si>
    <t>https://podminky.urs.cz/item/CS_URS_2025_02/741450002</t>
  </si>
  <si>
    <t>313</t>
  </si>
  <si>
    <t>34565002</t>
  </si>
  <si>
    <t>svorkovnice ekvipotenciální 200x65mm</t>
  </si>
  <si>
    <t>42579295</t>
  </si>
  <si>
    <t>"zemnící soustava v základech" 1</t>
  </si>
  <si>
    <t>314</t>
  </si>
  <si>
    <t>741810002</t>
  </si>
  <si>
    <t>Zkoušky a prohlídky elektrických rozvodů a zařízení celková prohlídka a vyhotovení revizní zprávy pro objem montážních prací přes 100 do 500 tis. Kč</t>
  </si>
  <si>
    <t>-118740112</t>
  </si>
  <si>
    <t>https://podminky.urs.cz/item/CS_URS_2025_02/741810002</t>
  </si>
  <si>
    <t>315</t>
  </si>
  <si>
    <t>741820011</t>
  </si>
  <si>
    <t>Měření zemních odporů zemnicí sítě délky pásku do 100 m</t>
  </si>
  <si>
    <t>1099978388</t>
  </si>
  <si>
    <t>https://podminky.urs.cz/item/CS_URS_2025_02/741820011</t>
  </si>
  <si>
    <t>316</t>
  </si>
  <si>
    <t>Stav.příp.741</t>
  </si>
  <si>
    <t>Stavební přípomoce pro silnoproudou elektroinstalaci</t>
  </si>
  <si>
    <t>Kč</t>
  </si>
  <si>
    <t>-814408662</t>
  </si>
  <si>
    <t>Poznámka k položce:_x000d_
Položka obsahuje náklady na vybourání stávajících konstrukcí v rozsahu nezbytném pro provedení rozvodů včetně likvidace suti odvozem na skládku a uvedení dotčených konstrukcí do původního stavu.</t>
  </si>
  <si>
    <t>317</t>
  </si>
  <si>
    <t>998741201</t>
  </si>
  <si>
    <t>Přesun hmot pro silnoproud stanovený procentní sazbou (%) z ceny vodorovná dopravní vzdálenost do 50 m základní v objektech výšky do 6 m</t>
  </si>
  <si>
    <t>-815724033</t>
  </si>
  <si>
    <t>https://podminky.urs.cz/item/CS_URS_2025_02/998741201</t>
  </si>
  <si>
    <t>742</t>
  </si>
  <si>
    <t>Elektroinstalace - slaboproud</t>
  </si>
  <si>
    <t>318</t>
  </si>
  <si>
    <t>742350003</t>
  </si>
  <si>
    <t>Montáž zařízení pro tělesně postižené volacího tlačítka do výšky 900 mm a táhla do výšky 150 mm</t>
  </si>
  <si>
    <t>1200215775</t>
  </si>
  <si>
    <t>https://podminky.urs.cz/item/CS_URS_2025_01/742350003</t>
  </si>
  <si>
    <t>319</t>
  </si>
  <si>
    <t>34535107</t>
  </si>
  <si>
    <t>sada pro nouzovou signalizaci s modulem s opticko-akustickým alarmem tlačítko signální tahové resetovací tlačítko transformátor včetně rámečků 230V IP20</t>
  </si>
  <si>
    <t>-197306730</t>
  </si>
  <si>
    <t>"signalizace v m.č.106" 1</t>
  </si>
  <si>
    <t>320</t>
  </si>
  <si>
    <t>998742201</t>
  </si>
  <si>
    <t>Přesun hmot pro slaboproud stanovený procentní sazbou (%) z ceny vodorovná dopravní vzdálenost do 50 m základní v objektech výšky do 6 m</t>
  </si>
  <si>
    <t>166113102</t>
  </si>
  <si>
    <t>https://podminky.urs.cz/item/CS_URS_2025_01/998742201</t>
  </si>
  <si>
    <t>751</t>
  </si>
  <si>
    <t>Vzduchotechnika</t>
  </si>
  <si>
    <t>321</t>
  </si>
  <si>
    <t>751133032</t>
  </si>
  <si>
    <t>Montáž ventilátoru diagonálního nízkotlakého střešního základního odvod i přívod, průměru přes 100 do 200 mm</t>
  </si>
  <si>
    <t>-318154580</t>
  </si>
  <si>
    <t>https://podminky.urs.cz/item/CS_URS_2025_01/751133032</t>
  </si>
  <si>
    <t>322</t>
  </si>
  <si>
    <t>1186752</t>
  </si>
  <si>
    <t>střešní diagonální ventilátor tříotáčkový pro odvod a přívod TH 500/150 3V, IP44</t>
  </si>
  <si>
    <t>-2051501899</t>
  </si>
  <si>
    <t>323</t>
  </si>
  <si>
    <t>1617070</t>
  </si>
  <si>
    <t>pružná manžeta se sponou KAA 150</t>
  </si>
  <si>
    <t>1950937052</t>
  </si>
  <si>
    <t>324</t>
  </si>
  <si>
    <t>751398012</t>
  </si>
  <si>
    <t>Montáž ostatních zařízení větrací mřížky na kruhové potrubí, průměru přes 100 do 200 mm</t>
  </si>
  <si>
    <t>1853731875</t>
  </si>
  <si>
    <t>https://podminky.urs.cz/item/CS_URS_2025_01/751398012</t>
  </si>
  <si>
    <t>325</t>
  </si>
  <si>
    <t>10.719.282</t>
  </si>
  <si>
    <t>ochranná mřížka SG 160 Pz</t>
  </si>
  <si>
    <t>-2012029565</t>
  </si>
  <si>
    <t>326</t>
  </si>
  <si>
    <t>751510042</t>
  </si>
  <si>
    <t>Vzduchotechnické potrubí z pozinkovaného plechu kruhové, trouba spirálně vinutá bez příruby, průměru přes 100 do 200 mm</t>
  </si>
  <si>
    <t>1848596815</t>
  </si>
  <si>
    <t>https://podminky.urs.cz/item/CS_URS_2025_01/751510042</t>
  </si>
  <si>
    <t>"celkový délka" 5,0</t>
  </si>
  <si>
    <t>327</t>
  </si>
  <si>
    <t>751514377</t>
  </si>
  <si>
    <t>Montáž odbočky oboustranné do plechového potrubí kruhového bez příruby, průměru přes 100 do 200 mm</t>
  </si>
  <si>
    <t>686314664</t>
  </si>
  <si>
    <t>https://podminky.urs.cz/item/CS_URS_2025_01/751514377</t>
  </si>
  <si>
    <t>328</t>
  </si>
  <si>
    <t>42981563</t>
  </si>
  <si>
    <t>odbočka oboustranná osová X-kus Pz 90° D1/D2 = 160/160mm</t>
  </si>
  <si>
    <t>-2088062353</t>
  </si>
  <si>
    <t>329</t>
  </si>
  <si>
    <t>751792008</t>
  </si>
  <si>
    <t>Montáž ostatních zařízení pro odvod kondenzátu klimatizace hadice</t>
  </si>
  <si>
    <t>-1372293707</t>
  </si>
  <si>
    <t>https://podminky.urs.cz/item/CS_URS_2025_01/751792008</t>
  </si>
  <si>
    <t>330</t>
  </si>
  <si>
    <t>48481004</t>
  </si>
  <si>
    <t>hadice pro odvod kondenzátu</t>
  </si>
  <si>
    <t>-244993411</t>
  </si>
  <si>
    <t>"celková délka" 10,0</t>
  </si>
  <si>
    <t>331</t>
  </si>
  <si>
    <t>998751201</t>
  </si>
  <si>
    <t>Přesun hmot pro vzduchotechniku stanovený procentní sazbou (%) z ceny vodorovná dopravní vzdálenost do 50 m základní v objektech výšky do 12 m</t>
  </si>
  <si>
    <t>161297571</t>
  </si>
  <si>
    <t>https://podminky.urs.cz/item/CS_URS_2025_01/998751201</t>
  </si>
  <si>
    <t>762</t>
  </si>
  <si>
    <t>Konstrukce tesařské</t>
  </si>
  <si>
    <t>332</t>
  </si>
  <si>
    <t>762361332</t>
  </si>
  <si>
    <t>Konstrukční vrstva pod klempířské prvky pro oplechování horních ploch zdí a nadezdívek (atik) z vodovzdorné překližky šroubovaných do podkladu, tloušťky desky 21 mm</t>
  </si>
  <si>
    <t>106696091</t>
  </si>
  <si>
    <t>https://podminky.urs.cz/item/CS_URS_2025_02/762361332</t>
  </si>
  <si>
    <t>"úprava horního líce atikového zdiva/věnce" 3,14*10,9*0,35</t>
  </si>
  <si>
    <t>333</t>
  </si>
  <si>
    <t>998762201</t>
  </si>
  <si>
    <t>Přesun hmot pro konstrukce tesařské stanovený procentní sazbou (%) z ceny vodorovná dopravní vzdálenost do 50 m základní v objektech výšky do 6 m</t>
  </si>
  <si>
    <t>-1521473867</t>
  </si>
  <si>
    <t>https://podminky.urs.cz/item/CS_URS_2025_02/998762201</t>
  </si>
  <si>
    <t>763</t>
  </si>
  <si>
    <t>Konstrukce suché výstavby</t>
  </si>
  <si>
    <t>334</t>
  </si>
  <si>
    <t>763111717</t>
  </si>
  <si>
    <t>Příčka ze sádrokartonových desek ostatní konstrukce a práce na příčkách ze sádrokartonových desek základní penetrační nátěr (oboustranný)</t>
  </si>
  <si>
    <t>-171221742</t>
  </si>
  <si>
    <t>https://podminky.urs.cz/item/CS_URS_2025_01/763111717</t>
  </si>
  <si>
    <t>"příčky pro závěsné klozety v.1500mm v m.č.102" (0,9*2+0,915+5,145)*1,5</t>
  </si>
  <si>
    <t>"příčky pro závěsné klozety v.1500mm v m.č.103" (0,9*2+0,915+5,145)*1,5</t>
  </si>
  <si>
    <t>335</t>
  </si>
  <si>
    <t>763111724</t>
  </si>
  <si>
    <t>Příčka ze sádrokartonových desek ostatní konstrukce a práce na příčkách ze sádrokartonových desek ochrana rohů páska k vyztužení různých úhlů vysoce pevná a nárazu odolná</t>
  </si>
  <si>
    <t>-157664059</t>
  </si>
  <si>
    <t>https://podminky.urs.cz/item/CS_URS_2025_01/763111724</t>
  </si>
  <si>
    <t>"příčky pro závěsné klozety v.1500mm v m.č.102" 0,9*2+0,915+5,145</t>
  </si>
  <si>
    <t>"příčky pro závěsné klozety v.1500mm v m.č.103" 0,9*2+0,915+5,145</t>
  </si>
  <si>
    <t>336</t>
  </si>
  <si>
    <t>763111751</t>
  </si>
  <si>
    <t>Příčka ze sádrokartonových desek Příplatek k cenám za plochu do 6 m2 jednotlivě</t>
  </si>
  <si>
    <t>1795592503</t>
  </si>
  <si>
    <t>https://podminky.urs.cz/item/CS_URS_2025_01/763111751</t>
  </si>
  <si>
    <t>"příčky pro závěsné klozety v.1500mm v m.č.102" (0,9*2+0,915)*1,5</t>
  </si>
  <si>
    <t xml:space="preserve">"příčky pro závěsné klozety v.1500mm v m.č.103"  (0,9*2+0,915)*1,5</t>
  </si>
  <si>
    <t>337</t>
  </si>
  <si>
    <t>763111771</t>
  </si>
  <si>
    <t>Příčka ze sádrokartonových desek Příplatek k cenám za rovinnost speciální tmelení kvality Q3</t>
  </si>
  <si>
    <t>-1645312917</t>
  </si>
  <si>
    <t>https://podminky.urs.cz/item/CS_URS_2025_01/763111771</t>
  </si>
  <si>
    <t xml:space="preserve">"příčky pro závěsné klozety v.1500mm v m.č.103"  (0,9*2+0,915+5,145)*1,5</t>
  </si>
  <si>
    <t>338</t>
  </si>
  <si>
    <t>763113349</t>
  </si>
  <si>
    <t>Příčka instalační ze sádrokartonových desek s nosnou konstrukcí ze zdvojených ocelových profilů UW, CW s mezerou, CW profily navzájem spojeny páskem sádry dvojitě opláštěná deskami impregnovanými H2 tl. 2 x 12,5 mm s izolací, EI 60, Rw do 54 dB, příčka tl. 255 - 750 mm, profil 100</t>
  </si>
  <si>
    <t>301179917</t>
  </si>
  <si>
    <t>https://podminky.urs.cz/item/CS_URS_2025_02/763113349</t>
  </si>
  <si>
    <t>339</t>
  </si>
  <si>
    <t>763121422</t>
  </si>
  <si>
    <t>Stěna předsazená ze sádrokartonových desek s nosnou konstrukcí z ocelových profilů CW, UW jednoduše opláštěná deskou impregnovanou H2 tl. 12,5 mm bez izolace, EI 15, stěna tl. 62,5 mm, profil 50</t>
  </si>
  <si>
    <t>2072220894</t>
  </si>
  <si>
    <t>https://podminky.urs.cz/item/CS_URS_2025_01/763121422</t>
  </si>
  <si>
    <t>"vrchní zakrytí příček pro závěsné klozety v.1500mm v m.č.102" 1,85</t>
  </si>
  <si>
    <t>"vrchní zakrytí příček pro závěsné klozety v.1500mm v m.č.103" 1,85</t>
  </si>
  <si>
    <t>340</t>
  </si>
  <si>
    <t>763121714</t>
  </si>
  <si>
    <t>Stěna předsazená ze sádrokartonových desek ostatní konstrukce a práce na předsazených stěnách ze sádrokartonových desek základní penetrační nátěr</t>
  </si>
  <si>
    <t>-985891751</t>
  </si>
  <si>
    <t>https://podminky.urs.cz/item/CS_URS_2025_01/763121714</t>
  </si>
  <si>
    <t>341</t>
  </si>
  <si>
    <t>763121751</t>
  </si>
  <si>
    <t>Stěna předsazená ze sádrokartonových desek Příplatek k cenám za plochu do 6 m2 jednotlivě</t>
  </si>
  <si>
    <t>-1830268611</t>
  </si>
  <si>
    <t>https://podminky.urs.cz/item/CS_URS_2025_01/763121751</t>
  </si>
  <si>
    <t>342</t>
  </si>
  <si>
    <t>763121761</t>
  </si>
  <si>
    <t>Stěna předsazená ze sádrokartonových desek Příplatek k cenám za rovinnost kvality speciální tmelení kvality Q3</t>
  </si>
  <si>
    <t>-1323405580</t>
  </si>
  <si>
    <t>https://podminky.urs.cz/item/CS_URS_2025_01/763121761</t>
  </si>
  <si>
    <t>343</t>
  </si>
  <si>
    <t>763411111</t>
  </si>
  <si>
    <t>Sanitární příčky vhodné do mokrého prostředí dělící z dřevotřískových desek s HPL-laminátem tl. 19,6 mm</t>
  </si>
  <si>
    <t>846866473</t>
  </si>
  <si>
    <t>https://podminky.urs.cz/item/CS_URS_2025_02/763411111</t>
  </si>
  <si>
    <t>"dle specifikace výrobků" (1,205+1,49+1,62+2,715+1,27+0,9+1,47*4+4,945+1,3+1,46+1,62+2,715-0,7*12)*2,0</t>
  </si>
  <si>
    <t>344</t>
  </si>
  <si>
    <t>763411121</t>
  </si>
  <si>
    <t>Sanitární příčky vhodné do mokrého prostředí dveře vnitřní do sanitárních příček šířky do 800 mm, výšky do 2 000 mm z dřevotřískových desek s HPL-laminátem včetně nerezového kování tl. 19,6 mm</t>
  </si>
  <si>
    <t>-1662055781</t>
  </si>
  <si>
    <t>https://podminky.urs.cz/item/CS_URS_2025_02/763411121</t>
  </si>
  <si>
    <t xml:space="preserve">"dle specifikace výrobků"  12</t>
  </si>
  <si>
    <t>345</t>
  </si>
  <si>
    <t>763411211</t>
  </si>
  <si>
    <t>Sanitární příčky vhodné do mokrého prostředí dělící přepážky k pisoárům z dřevotřískových desek s HPL-laminátem tl. 19,6 mm</t>
  </si>
  <si>
    <t>-636343949</t>
  </si>
  <si>
    <t>https://podminky.urs.cz/item/CS_URS_2025_02/763411211</t>
  </si>
  <si>
    <t>"dle specifikace výrobků" 0,4*0,69*3</t>
  </si>
  <si>
    <t>346</t>
  </si>
  <si>
    <t>998763401</t>
  </si>
  <si>
    <t>Přesun hmot pro konstrukce montované z desek sádrokartonových, sádrovláknitých, cementovláknitých nebo cementových stanovený procentní sazbou (%) z ceny vodorovná dopravní vzdálenost do 50 m základní v objektech výšky do 6 m</t>
  </si>
  <si>
    <t>720736456</t>
  </si>
  <si>
    <t>https://podminky.urs.cz/item/CS_URS_2025_02/998763401</t>
  </si>
  <si>
    <t>764</t>
  </si>
  <si>
    <t>Konstrukce klempířské</t>
  </si>
  <si>
    <t>347</t>
  </si>
  <si>
    <t>764002414</t>
  </si>
  <si>
    <t>Montáž strukturované oddělovací rohože jakékoli rš</t>
  </si>
  <si>
    <t>236862197</t>
  </si>
  <si>
    <t>https://podminky.urs.cz/item/CS_URS_2025_02/764002414</t>
  </si>
  <si>
    <t>348</t>
  </si>
  <si>
    <t>28329043</t>
  </si>
  <si>
    <t>fólie difuzně propustná s nakašírovanou strukturovanou rohoží pod hladkou plechovou krytinu, integrovaná samolepící páska</t>
  </si>
  <si>
    <t>-1828545249</t>
  </si>
  <si>
    <t>11,979*1,15 'Přepočtené koeficientem množství</t>
  </si>
  <si>
    <t>349</t>
  </si>
  <si>
    <t>764214604</t>
  </si>
  <si>
    <t>Oplechování horních ploch zdí a nadezdívek (atik) z pozinkovaného plechu s povrchovou úpravou mechanicky kotvené rš 330 mm</t>
  </si>
  <si>
    <t>-670076226</t>
  </si>
  <si>
    <t>https://podminky.urs.cz/item/CS_URS_2025_02/764214604</t>
  </si>
  <si>
    <t>"dle specifikace klempířských výrobků - pol.1/K" 37,0</t>
  </si>
  <si>
    <t>350</t>
  </si>
  <si>
    <t>764226443</t>
  </si>
  <si>
    <t>Oplechování parapetů z hliníkového plechu rovných celoplošně lepené, bez rohů rš 250 mm</t>
  </si>
  <si>
    <t>-1454032223</t>
  </si>
  <si>
    <t>https://podminky.urs.cz/item/CS_URS_2025_02/764226443</t>
  </si>
  <si>
    <t>"dle specifikace klempířských výrobků - pol.5/K" 24,0</t>
  </si>
  <si>
    <t>351</t>
  </si>
  <si>
    <t>764315634</t>
  </si>
  <si>
    <t>Lemování trub, konzol, držáků a ostatních kusových prvků z pozinkovaného plechu s povrchovou úpravou střech s krytinou prostupovou manžetou přes 150 do 200 mm</t>
  </si>
  <si>
    <t>-228994704</t>
  </si>
  <si>
    <t>https://podminky.urs.cz/item/CS_URS_2025_02/764315634</t>
  </si>
  <si>
    <t>"dle specifikace klempířských výrobků - pol.7/K" 2</t>
  </si>
  <si>
    <t>352</t>
  </si>
  <si>
    <t>998764201</t>
  </si>
  <si>
    <t>Přesun hmot pro konstrukce klempířské stanovený procentní sazbou (%) z ceny vodorovná dopravní vzdálenost do 50 m s užitím mechanizace v objektech výšky do 6 m</t>
  </si>
  <si>
    <t>-600062339</t>
  </si>
  <si>
    <t>https://podminky.urs.cz/item/CS_URS_2025_02/998764201</t>
  </si>
  <si>
    <t>766</t>
  </si>
  <si>
    <t>Konstrukce truhlářské</t>
  </si>
  <si>
    <t>353</t>
  </si>
  <si>
    <t>766417413</t>
  </si>
  <si>
    <t>Montáž provětrávané fasády z dřevěných profilů plochy přes 5 m2 šířky profilu do 60 mm, tloušťky přes 20 mm</t>
  </si>
  <si>
    <t>580412552</t>
  </si>
  <si>
    <t>https://podminky.urs.cz/item/CS_URS_2025_02/766417413</t>
  </si>
  <si>
    <t>"skladba S2 - fasádní dřevěný obklad" (3,14*12,0-1,95)*3,375</t>
  </si>
  <si>
    <t>354</t>
  </si>
  <si>
    <t>605141.R1</t>
  </si>
  <si>
    <t>lať pevnostní třída S10-13 průřez 40/60mm, sibiřský modřín, hoblovaná, impregnovaná</t>
  </si>
  <si>
    <t>-463811995</t>
  </si>
  <si>
    <t>"skladba S2 - fasádní dřevěný obklad (množství 16,666bm/m2 plochy obkladu)" 120,589*16,666</t>
  </si>
  <si>
    <t>2009,736*1,025 'Přepočtené koeficientem množství</t>
  </si>
  <si>
    <t>355</t>
  </si>
  <si>
    <t>766417511</t>
  </si>
  <si>
    <t>Montáž provětrávané fasády z dřevěných profilů podkladového roštu jednoduchého pro vodorovné profily</t>
  </si>
  <si>
    <t>549489393</t>
  </si>
  <si>
    <t>https://podminky.urs.cz/item/CS_URS_2025_02/766417511</t>
  </si>
  <si>
    <t>"skladba S2 - podkladní rošt fasádního dřevěného obkladu" (3,14*12,0-1,95)*4</t>
  </si>
  <si>
    <t>356</t>
  </si>
  <si>
    <t>605141.R2</t>
  </si>
  <si>
    <t>nosný profil Z dřevěného obkladu vč.kotevního příslušenství</t>
  </si>
  <si>
    <t>991761681</t>
  </si>
  <si>
    <t>Poznámka k položce:_x000d_
Nosný systém dřevěného obkladu bude konkrétně specifikován na základě výrobní/dílenské dokumentace, která bude zpracována dodavatelem stavby._x000d_
Tato položka je pouze předběžná a orientační.</t>
  </si>
  <si>
    <t>142,92*1,025 'Přepočtené koeficientem množství</t>
  </si>
  <si>
    <t>357</t>
  </si>
  <si>
    <t>766417523</t>
  </si>
  <si>
    <t>Montáž provětrávané fasády z dřevěných profilů difúzní paropropustné fólie s lepenými přesahy</t>
  </si>
  <si>
    <t>1545176910</t>
  </si>
  <si>
    <t>https://podminky.urs.cz/item/CS_URS_2025_02/766417523</t>
  </si>
  <si>
    <t>"skladba S2 - difúzní folie fasádního obkladu" (3,14*12,0-1,95)*3,375-(11,25*0,55*2)</t>
  </si>
  <si>
    <t>358</t>
  </si>
  <si>
    <t>28329040</t>
  </si>
  <si>
    <t>fólie PES difuzně propustná fasádní (spára max 50 mm, max. 50% plochy), 270 g/m2</t>
  </si>
  <si>
    <t>411355884</t>
  </si>
  <si>
    <t>108,214*1,111 'Přepočtené koeficientem množství</t>
  </si>
  <si>
    <t>359</t>
  </si>
  <si>
    <t>766660001</t>
  </si>
  <si>
    <t>Montáž dveřních křídel dřevěných nebo plastových otevíravých do ocelové zárubně povrchově upravených jednokřídlových, šířky do 800 mm</t>
  </si>
  <si>
    <t>1713699957</t>
  </si>
  <si>
    <t>https://podminky.urs.cz/item/CS_URS_2025_02/766660001</t>
  </si>
  <si>
    <t>360</t>
  </si>
  <si>
    <t>611620.D02</t>
  </si>
  <si>
    <t>dveře jednokřídlé dřevěné lakované s výplní PUR plné 700x1970-2100mm, vč.kování</t>
  </si>
  <si>
    <t>1688868368</t>
  </si>
  <si>
    <t>Poznámka k položce:_x000d_
Technické parametry prvku vč.jeho designového provedení a doplňků poskytuje projektová dokumentace - příloha D1: SO 101.1.11 Specifikace výrobků._x000d_
Cena výrobku musí obsahovat všechny komponenty zde uvedené, pokud nejsou v rozpočtu zahrnuty samostatnými položkami !!!</t>
  </si>
  <si>
    <t>361</t>
  </si>
  <si>
    <t>611620.D01</t>
  </si>
  <si>
    <t>dveře jednokřídlé dřevěné lakované s výplní PUR plné 800x1970-2100mm, vč.kování</t>
  </si>
  <si>
    <t>-1892828757</t>
  </si>
  <si>
    <t>362</t>
  </si>
  <si>
    <t>766660713</t>
  </si>
  <si>
    <t>Montáž dveřních doplňků plechu okopového</t>
  </si>
  <si>
    <t>-1325940538</t>
  </si>
  <si>
    <t>https://podminky.urs.cz/item/CS_URS_2025_01/766660713</t>
  </si>
  <si>
    <t>363</t>
  </si>
  <si>
    <t>54915211</t>
  </si>
  <si>
    <t>plech okopový nerez 715x150x0,8mm</t>
  </si>
  <si>
    <t>1239928504</t>
  </si>
  <si>
    <t>"oboustranný okopový plech dveří D02" 2*2</t>
  </si>
  <si>
    <t>364</t>
  </si>
  <si>
    <t>54915212</t>
  </si>
  <si>
    <t>plech okopový nerez 815x150x0,8mm</t>
  </si>
  <si>
    <t>-350720285</t>
  </si>
  <si>
    <t>"oboustranný okopový plech dveří D01" 2*2</t>
  </si>
  <si>
    <t>365</t>
  </si>
  <si>
    <t>766660745</t>
  </si>
  <si>
    <t>Montáž dveřních doplňků padací prahové lišty zafrézováním do dveřního křídla</t>
  </si>
  <si>
    <t>-1291077996</t>
  </si>
  <si>
    <t>https://podminky.urs.cz/item/CS_URS_2025_01/766660745</t>
  </si>
  <si>
    <t>"dveře D03/TL_TP" 3</t>
  </si>
  <si>
    <t>366</t>
  </si>
  <si>
    <t>19416031</t>
  </si>
  <si>
    <t>lišta mechanicky těsnící ZI+PP pro spodní hranu dveří dl 1100mm</t>
  </si>
  <si>
    <t>-1895691735</t>
  </si>
  <si>
    <t>367</t>
  </si>
  <si>
    <t>Kalkulace 766-001</t>
  </si>
  <si>
    <t>Dodávka a montáž mřížky proti hmyzu z Al perforovaného plechu š.100mm tl.6mm s atypickou úpravou pro obloukovou fasádu</t>
  </si>
  <si>
    <t>-105991353</t>
  </si>
  <si>
    <t>"úprava horního a spodního okraje fasádního obkladu" 3,14*12,0*2-2,2</t>
  </si>
  <si>
    <t>368</t>
  </si>
  <si>
    <t>998766201</t>
  </si>
  <si>
    <t>Přesun hmot pro konstrukce truhlářské stanovený procentní sazbou (%) z ceny vodorovná dopravní vzdálenost do 50 m základní v objektech výšky do 6 m</t>
  </si>
  <si>
    <t>1885734840</t>
  </si>
  <si>
    <t>https://podminky.urs.cz/item/CS_URS_2025_02/998766201</t>
  </si>
  <si>
    <t>767</t>
  </si>
  <si>
    <t>Konstrukce zámečnické</t>
  </si>
  <si>
    <t>369</t>
  </si>
  <si>
    <t>767531212</t>
  </si>
  <si>
    <t>Montáž vstupních čisticích zón z rohoží kovových nebo plastových plochy přes 0,5 do 1 m2</t>
  </si>
  <si>
    <t>461960386</t>
  </si>
  <si>
    <t>https://podminky.urs.cz/item/CS_URS_2025_01/767531212</t>
  </si>
  <si>
    <t>"čistící zóny venkovní rozměr 1100/600mm 3ks" 1,1*0,6*3</t>
  </si>
  <si>
    <t>370</t>
  </si>
  <si>
    <t>69752035</t>
  </si>
  <si>
    <t>rohož vstupní samonosná kovová Pz - škrabák v 20mm</t>
  </si>
  <si>
    <t>1522285531</t>
  </si>
  <si>
    <t>1,98*1,1 'Přepočtené koeficientem množství</t>
  </si>
  <si>
    <t>371</t>
  </si>
  <si>
    <t>767531232</t>
  </si>
  <si>
    <t>Montáž vstupních čisticích zón z rohoží osazení záchytné vany plochy přes 0,5 do 1 m2</t>
  </si>
  <si>
    <t>-1849899774</t>
  </si>
  <si>
    <t>https://podminky.urs.cz/item/CS_URS_2025_01/767531232</t>
  </si>
  <si>
    <t>372</t>
  </si>
  <si>
    <t>69752169</t>
  </si>
  <si>
    <t>vana záchytná čistících zón z pozinkovaného plechu včetně rámu přes 0,5 do 1,0m2</t>
  </si>
  <si>
    <t>-1740930865</t>
  </si>
  <si>
    <t>373</t>
  </si>
  <si>
    <t>767620242</t>
  </si>
  <si>
    <t>Montáž oken s izolačními skly z hliníkových nebo ocelových profilů na polyuretanovou pěnu s dvojskly otevíravých do celostěnových panelů nebo ocelové konstrukce, plochy přes 0,6 do 1,5 m2</t>
  </si>
  <si>
    <t>-184441485</t>
  </si>
  <si>
    <t>https://podminky.urs.cz/item/CS_URS_2025_02/767620242</t>
  </si>
  <si>
    <t>"montáž oken 01/T" 1,1*0,55*20</t>
  </si>
  <si>
    <t>374</t>
  </si>
  <si>
    <t>Mat/767-01/T</t>
  </si>
  <si>
    <t>okno 1-křídlé z Al profilů rozměr 1100/550mm, SKL, zaskl.izol.2-sklem, vč.elektropohonu a příslušenství, ozn.01/T</t>
  </si>
  <si>
    <t>2020939040</t>
  </si>
  <si>
    <t>"dle specifikace výrobků" 20</t>
  </si>
  <si>
    <t>375</t>
  </si>
  <si>
    <t>767627306</t>
  </si>
  <si>
    <t>Ostatní práce a doplňky při montáži oken a stěn připojovací spára oken a stěn mezi ostěním a rámem vnitřní parotěsná páska</t>
  </si>
  <si>
    <t>125003975</t>
  </si>
  <si>
    <t>https://podminky.urs.cz/item/CS_URS_2025_02/767627306</t>
  </si>
  <si>
    <t>"celková délka" (1,1*2+0,55*2)*20</t>
  </si>
  <si>
    <t>376</t>
  </si>
  <si>
    <t>767627310</t>
  </si>
  <si>
    <t>Ostatní práce a doplňky při montáži oken a stěn připojovací spára oken a stěn mezi ostěním a rámem kompletní impregnovaná komprimační páska</t>
  </si>
  <si>
    <t>-1922438740</t>
  </si>
  <si>
    <t>https://podminky.urs.cz/item/CS_URS_2025_02/767627310</t>
  </si>
  <si>
    <t>377</t>
  </si>
  <si>
    <t>767640111</t>
  </si>
  <si>
    <t>Montáž dveří ocelových nebo hliníkových vchodových jednokřídlových bez nadsvětlíku</t>
  </si>
  <si>
    <t>-1659081707</t>
  </si>
  <si>
    <t>https://podminky.urs.cz/item/CS_URS_2025_02/767640111</t>
  </si>
  <si>
    <t>378</t>
  </si>
  <si>
    <t>Mat/767-D03</t>
  </si>
  <si>
    <t>vchodové dveře 1-křídlé z Al profilů rozměr 900/2100mm L/P, otočné, plné, vč.příslušenství, ozn.D3/TP_TL</t>
  </si>
  <si>
    <t>676457501</t>
  </si>
  <si>
    <t>"dle specifikace výrobků" 2+1</t>
  </si>
  <si>
    <t>379</t>
  </si>
  <si>
    <t>767995111</t>
  </si>
  <si>
    <t>Montáž ostatních atypických zámečnických konstrukcí hmotnosti přes 3 do 5 kg</t>
  </si>
  <si>
    <t>-1527827164</t>
  </si>
  <si>
    <t>https://podminky.urs.cz/item/CS_URS_2025_02/767995111</t>
  </si>
  <si>
    <t>"montáž výklopného zrcadal" 4,5</t>
  </si>
  <si>
    <t>380</t>
  </si>
  <si>
    <t>SNL.SLZN30</t>
  </si>
  <si>
    <t>nerezové zrcadlo 600x400mm</t>
  </si>
  <si>
    <t>1803578339</t>
  </si>
  <si>
    <t>381</t>
  </si>
  <si>
    <t>767995112</t>
  </si>
  <si>
    <t>Montáž ostatních atypických zámečnických konstrukcí hmotnosti přes 5 do 10 kg</t>
  </si>
  <si>
    <t>-1162418168</t>
  </si>
  <si>
    <t>https://podminky.urs.cz/item/CS_URS_2025_02/767995112</t>
  </si>
  <si>
    <t>"montáž zrcadlel 500/800mm" 6,99*16</t>
  </si>
  <si>
    <t>382</t>
  </si>
  <si>
    <t>Mat/6000.R</t>
  </si>
  <si>
    <t>zrcadlo v rámu Al rozměr 500/800mm chrom, antivandal, vč.kotevního příslušenství</t>
  </si>
  <si>
    <t>939382410</t>
  </si>
  <si>
    <t>"dle specifikace výrobků" 16</t>
  </si>
  <si>
    <t>383</t>
  </si>
  <si>
    <t>767995113</t>
  </si>
  <si>
    <t>Montáž ostatních atypických zámečnických konstrukcí hmotnosti přes 10 do 20 kg</t>
  </si>
  <si>
    <t>1758791629</t>
  </si>
  <si>
    <t>https://podminky.urs.cz/item/CS_URS_2025_02/767995113</t>
  </si>
  <si>
    <t>"montáž přebalovacích pultů" 11,55*2</t>
  </si>
  <si>
    <t>384</t>
  </si>
  <si>
    <t>55441008</t>
  </si>
  <si>
    <t>pult přebalovací horizontální závěsný plast nosnost 22,7 kg šedý</t>
  </si>
  <si>
    <t>-533226198</t>
  </si>
  <si>
    <t>385</t>
  </si>
  <si>
    <t>998767201</t>
  </si>
  <si>
    <t>Přesun hmot pro zámečnické konstrukce stanovený procentní sazbou (%) z ceny vodorovná dopravní vzdálenost do 50 m základní v objektech výšky do 6 m</t>
  </si>
  <si>
    <t>1550096498</t>
  </si>
  <si>
    <t>https://podminky.urs.cz/item/CS_URS_2025_02/998767201</t>
  </si>
  <si>
    <t>777</t>
  </si>
  <si>
    <t>Podlahy lité</t>
  </si>
  <si>
    <t>386</t>
  </si>
  <si>
    <t>777111123</t>
  </si>
  <si>
    <t>Příprava podkladu před provedením litých podlah obroušení strojní</t>
  </si>
  <si>
    <t>1325567868</t>
  </si>
  <si>
    <t>https://podminky.urs.cz/item/CS_URS_2025_02/777111123</t>
  </si>
  <si>
    <t>"skladba P1 - předúprava plochy pro krycí podlahovou stěrku v m.č.101-107" 95,15</t>
  </si>
  <si>
    <t>387</t>
  </si>
  <si>
    <t>777131105</t>
  </si>
  <si>
    <t>Penetrační nátěr podlahy epoxidový na podklad z čerstvého betonu</t>
  </si>
  <si>
    <t>1139317499</t>
  </si>
  <si>
    <t>https://podminky.urs.cz/item/CS_URS_2025_02/777131105</t>
  </si>
  <si>
    <t>388</t>
  </si>
  <si>
    <t>777511103</t>
  </si>
  <si>
    <t>Krycí stěrka dekorativní epoxidová, tloušťky přes 1 do 2 mm</t>
  </si>
  <si>
    <t>-678835497</t>
  </si>
  <si>
    <t>https://podminky.urs.cz/item/CS_URS_2025_02/777511103</t>
  </si>
  <si>
    <t>Poznámka k položce:_x000d_
Požadavek na protiskluznost R10!!!</t>
  </si>
  <si>
    <t>"skladba P1 - krycí podlahová stěrka v m.č.101-107" 95,15</t>
  </si>
  <si>
    <t>389</t>
  </si>
  <si>
    <t>998777201</t>
  </si>
  <si>
    <t>Přesun hmot pro podlahy lité stanovený procentní sazbou (%) z ceny vodorovná dopravní vzdálenost do 50 m základní v objektech výšky do 6 m</t>
  </si>
  <si>
    <t>-1828459838</t>
  </si>
  <si>
    <t>https://podminky.urs.cz/item/CS_URS_2025_02/998777201</t>
  </si>
  <si>
    <t>783</t>
  </si>
  <si>
    <t>Dokončovací práce - nátěry</t>
  </si>
  <si>
    <t>390</t>
  </si>
  <si>
    <t>783101205</t>
  </si>
  <si>
    <t>Příprava podkladu truhlářských konstrukcí před provedením nátěru broušení smirkovým papírem nebo plátnem dekorativní</t>
  </si>
  <si>
    <t>2061357962</t>
  </si>
  <si>
    <t>https://podminky.urs.cz/item/CS_URS_2025_02/783101205</t>
  </si>
  <si>
    <t>"povrchová úprava latí fasádního obkladu" 2009,736*(0,06*2+0,04*2)</t>
  </si>
  <si>
    <t>"rezerva 2% na nátěr řezů latí" 401,947*0,02</t>
  </si>
  <si>
    <t>391</t>
  </si>
  <si>
    <t>783101401</t>
  </si>
  <si>
    <t>Příprava podkladu truhlářských konstrukcí před provedením nátěru ometení</t>
  </si>
  <si>
    <t>-1949793420</t>
  </si>
  <si>
    <t>https://podminky.urs.cz/item/CS_URS_2025_02/783101401</t>
  </si>
  <si>
    <t>392</t>
  </si>
  <si>
    <t>783113121</t>
  </si>
  <si>
    <t>Napouštěcí nátěr truhlářských konstrukcí dvojnásobný fungicidní syntetický</t>
  </si>
  <si>
    <t>-1110074187</t>
  </si>
  <si>
    <t>https://podminky.urs.cz/item/CS_URS_2025_02/783113121</t>
  </si>
  <si>
    <t>393</t>
  </si>
  <si>
    <t>783163101</t>
  </si>
  <si>
    <t>Napouštěcí nátěr truhlářských konstrukcí jednonásobný olejový</t>
  </si>
  <si>
    <t>-1557337167</t>
  </si>
  <si>
    <t>https://podminky.urs.cz/item/CS_URS_2025_02/783163101</t>
  </si>
  <si>
    <t>394</t>
  </si>
  <si>
    <t>783164101</t>
  </si>
  <si>
    <t>Základní nátěr truhlářských konstrukcí jednonásobný olejový</t>
  </si>
  <si>
    <t>1643019242</t>
  </si>
  <si>
    <t>https://podminky.urs.cz/item/CS_URS_2025_02/783164101</t>
  </si>
  <si>
    <t>395</t>
  </si>
  <si>
    <t>783168101</t>
  </si>
  <si>
    <t>Lazurovací nátěr truhlářských konstrukcí jednonásobný olejový</t>
  </si>
  <si>
    <t>961988532</t>
  </si>
  <si>
    <t>https://podminky.urs.cz/item/CS_URS_2025_02/783168101</t>
  </si>
  <si>
    <t>396</t>
  </si>
  <si>
    <t>783301313</t>
  </si>
  <si>
    <t>Příprava podkladu zámečnických konstrukcí před provedením nátěru odmaštění odmašťovačem ředidlovým</t>
  </si>
  <si>
    <t>1698965197</t>
  </si>
  <si>
    <t>https://podminky.urs.cz/item/CS_URS_2025_02/783301313</t>
  </si>
  <si>
    <t>"povrchová úprava ocelových dveřních zárubní" ((0,7+2,1*2)*(0,15+2*0,05))*2+((0,8+2,1*2)*(0,15+2*0,05))*2</t>
  </si>
  <si>
    <t>397</t>
  </si>
  <si>
    <t>783301401</t>
  </si>
  <si>
    <t>Příprava podkladu zámečnických konstrukcí před provedením nátěru ometení</t>
  </si>
  <si>
    <t>463232560</t>
  </si>
  <si>
    <t>https://podminky.urs.cz/item/CS_URS_2025_02/783301401</t>
  </si>
  <si>
    <t>398</t>
  </si>
  <si>
    <t>783314201</t>
  </si>
  <si>
    <t>Základní antikorozní nátěr zámečnických konstrukcí jednonásobný syntetický standardní</t>
  </si>
  <si>
    <t>1100809599</t>
  </si>
  <si>
    <t>https://podminky.urs.cz/item/CS_URS_2025_02/783314201</t>
  </si>
  <si>
    <t>399</t>
  </si>
  <si>
    <t>783315101</t>
  </si>
  <si>
    <t>Mezinátěr zámečnických konstrukcí jednonásobný syntetický standardní</t>
  </si>
  <si>
    <t>-1845020762</t>
  </si>
  <si>
    <t>https://podminky.urs.cz/item/CS_URS_2025_02/783315101</t>
  </si>
  <si>
    <t>400</t>
  </si>
  <si>
    <t>783317101</t>
  </si>
  <si>
    <t>Krycí nátěr (email) zámečnických konstrukcí jednonásobný syntetický standardní</t>
  </si>
  <si>
    <t>1832600728</t>
  </si>
  <si>
    <t>https://podminky.urs.cz/item/CS_URS_2025_02/783317101</t>
  </si>
  <si>
    <t>784</t>
  </si>
  <si>
    <t>Dokončovací práce - malby a tapety</t>
  </si>
  <si>
    <t>401</t>
  </si>
  <si>
    <t>784111001</t>
  </si>
  <si>
    <t>Oprášení (ometení) podkladu v místnostech výšky do 3,80 m</t>
  </si>
  <si>
    <t>-1703720426</t>
  </si>
  <si>
    <t>https://podminky.urs.cz/item/CS_URS_2025_01/784111001</t>
  </si>
  <si>
    <t>"malby na SDK konstrukce" 27,28</t>
  </si>
  <si>
    <t>402</t>
  </si>
  <si>
    <t>784181101</t>
  </si>
  <si>
    <t>Penetrace podkladu jednonásobná základní akrylátová bezbarvá v místnostech výšky do 3,80 m</t>
  </si>
  <si>
    <t>-254794494</t>
  </si>
  <si>
    <t>https://podminky.urs.cz/item/CS_URS_2025_01/784181101</t>
  </si>
  <si>
    <t>403</t>
  </si>
  <si>
    <t>784211101</t>
  </si>
  <si>
    <t>Malby z malířských směsí oděruvzdorných za mokra dvojnásobné, bílé za mokra oděruvzdorné výborně v místnostech výšky do 3,80 m</t>
  </si>
  <si>
    <t>-1608411801</t>
  </si>
  <si>
    <t>https://podminky.urs.cz/item/CS_URS_2025_01/784211101</t>
  </si>
  <si>
    <t>Práce a dodávky M</t>
  </si>
  <si>
    <t>46-M</t>
  </si>
  <si>
    <t>Zemní práce při extr.mont.pracích</t>
  </si>
  <si>
    <t>404</t>
  </si>
  <si>
    <t>460171172</t>
  </si>
  <si>
    <t>Hloubení kabelových rýh strojně včetně urovnání dna s přemístěním výkopku do vzdálenosti 3 m od okraje jámy nebo s naložením na dopravní prostředek šířky 35 cm hloubky 80 cm v hornině třídy těžitelnosti I skupiny 3</t>
  </si>
  <si>
    <t>-1413005972</t>
  </si>
  <si>
    <t>https://podminky.urs.cz/item/CS_URS_2025_02/460171172</t>
  </si>
  <si>
    <t>"výkop rýhy pro připojovací kabel CYKY 5x10" 50,0</t>
  </si>
  <si>
    <t>405</t>
  </si>
  <si>
    <t>460451182</t>
  </si>
  <si>
    <t>Zásyp kabelových rýh strojně s přemístěním sypaniny ze vzdálenosti do 10 m, s uložením výkopku ve vrstvách včetně zhutnění a urovnání povrchu šířky 35 cm hloubky 80 cm z horniny třídy těžitelnosti I skupiny 3</t>
  </si>
  <si>
    <t>-2141936510</t>
  </si>
  <si>
    <t>https://podminky.urs.cz/item/CS_URS_2025_02/460451182</t>
  </si>
  <si>
    <t>"zásyp rýhy pro připojovací kabel CYKY 5x10" 50,0</t>
  </si>
  <si>
    <t>406</t>
  </si>
  <si>
    <t>460661111</t>
  </si>
  <si>
    <t>Kabelové lože z písku včetně podsypu, zhutnění a urovnání povrchu pro kabely nn bez zakrytí, šířky do 35 cm</t>
  </si>
  <si>
    <t>-1702681262</t>
  </si>
  <si>
    <t>https://podminky.urs.cz/item/CS_URS_2025_02/460661111</t>
  </si>
  <si>
    <t>"kabelové lože pro připojovací kabel CYKY 5x10" 50,0</t>
  </si>
  <si>
    <t>407</t>
  </si>
  <si>
    <t>460662512</t>
  </si>
  <si>
    <t>Kabelové lože z písku včetně podsypu, zhutnění a urovnání povrchu pro kabely vn a vvn zakryté plastovou fólií, šířky přes 25 do 50 cm</t>
  </si>
  <si>
    <t>444497137</t>
  </si>
  <si>
    <t>https://podminky.urs.cz/item/CS_URS_2025_02/460662512</t>
  </si>
  <si>
    <t>"výstražná folie pro připojovací kabel CYKY 5x10" 50,0</t>
  </si>
  <si>
    <t>408</t>
  </si>
  <si>
    <t>460791213</t>
  </si>
  <si>
    <t>Montáž trubek ochranných uložených volně do rýhy plastových ohebných, vnitřního průměru přes 50 do 90 mm</t>
  </si>
  <si>
    <t>1262905420</t>
  </si>
  <si>
    <t>https://podminky.urs.cz/item/CS_URS_2025_02/460791213</t>
  </si>
  <si>
    <t>409</t>
  </si>
  <si>
    <t>34571354</t>
  </si>
  <si>
    <t>trubka elektroinstalační ohebná dvouplášťová korugovaná HDPE (chránička) D 75/90mm</t>
  </si>
  <si>
    <t>359462620</t>
  </si>
  <si>
    <t>"chránička pro připojovací kabel CYKY 5x10" 50,0</t>
  </si>
  <si>
    <t>50*1,05 'Přepočtené koeficientem množství</t>
  </si>
  <si>
    <t>410</t>
  </si>
  <si>
    <t>469981111</t>
  </si>
  <si>
    <t>Přesun hmot pro pomocné stavební práce při elektromontážích dopravní vzdálenost do 1 000 m</t>
  </si>
  <si>
    <t>1598261483</t>
  </si>
  <si>
    <t>https://podminky.urs.cz/item/CS_URS_2025_02/469981111</t>
  </si>
  <si>
    <t>HZS</t>
  </si>
  <si>
    <t>Hodinové zúčtovací sazby</t>
  </si>
  <si>
    <t>411</t>
  </si>
  <si>
    <t>HZS2121</t>
  </si>
  <si>
    <t>Hodinové zúčtovací sazby profesí PSV provádění stavebních konstrukcí truhlář</t>
  </si>
  <si>
    <t>hod</t>
  </si>
  <si>
    <t>512</t>
  </si>
  <si>
    <t>-1636240122</t>
  </si>
  <si>
    <t>https://podminky.urs.cz/item/CS_URS_2025_02/HZS2121</t>
  </si>
  <si>
    <t>"skladba S2 - seříznutí latí obklad nad terénem" 5,0</t>
  </si>
  <si>
    <t>412</t>
  </si>
  <si>
    <t>HZS2232</t>
  </si>
  <si>
    <t>Hodinové zúčtovací sazby profesí PSV provádění stavebních instalací elektrikář odborný</t>
  </si>
  <si>
    <t>-1882627038</t>
  </si>
  <si>
    <t>https://podminky.urs.cz/item/CS_URS_2025_02/HZS2232</t>
  </si>
  <si>
    <t>"připojení elektropohonu oken 01/T" 20*0,75</t>
  </si>
  <si>
    <t>SO 102 - Pokladna</t>
  </si>
  <si>
    <t>-1406072528</t>
  </si>
  <si>
    <t>"celková plocha" 8,0</t>
  </si>
  <si>
    <t>-26824380</t>
  </si>
  <si>
    <t>https://podminky.urs.cz/item/CS_URS_2025_01/131251100</t>
  </si>
  <si>
    <t>"výkop stavební jámy na úroveň -0,460" 3,14*1,7^2*0,46</t>
  </si>
  <si>
    <t>"přípočet integrovaných základových pasů obvodových" 3,14*3,4*0,6*1,0+3,14*4,8*0,35</t>
  </si>
  <si>
    <t>"výkop vsakovacího objektu" 3,0*1,1</t>
  </si>
  <si>
    <t>"výkop pro připojovací potrubí do vsaku" 1,5*0,6*0,5</t>
  </si>
  <si>
    <t>-815855838</t>
  </si>
  <si>
    <t>"odvoz přebytečného objemu výkopku" 14,33</t>
  </si>
  <si>
    <t>1963013053</t>
  </si>
  <si>
    <t>14,33*5 'Přepočtené koeficientem množství</t>
  </si>
  <si>
    <t>-2017214434</t>
  </si>
  <si>
    <t>"uložení přebytečného výkopku na skládku" 14,33</t>
  </si>
  <si>
    <t>14,33*1,85 'Přepočtené koeficientem množství</t>
  </si>
  <si>
    <t>-60698068</t>
  </si>
  <si>
    <t>"zpětný zásyp kolem vnějšího líce obvodových základových pasů" 3,14*4,8*0,35</t>
  </si>
  <si>
    <t>-648766911</t>
  </si>
  <si>
    <t>"vsakovací objekt" 3,0*0,8</t>
  </si>
  <si>
    <t>-2116892027</t>
  </si>
  <si>
    <t>2,4*2,25 'Přepočtené koeficientem množství</t>
  </si>
  <si>
    <t>2131333692</t>
  </si>
  <si>
    <t>https://podminky.urs.cz/item/CS_URS_2025_01/175111101</t>
  </si>
  <si>
    <t>"obsyp potrubí dešťové kanalizace" 0,45</t>
  </si>
  <si>
    <t>529762567</t>
  </si>
  <si>
    <t>0,45*2 'Přepočtené koeficientem množství</t>
  </si>
  <si>
    <t>2116364681</t>
  </si>
  <si>
    <t>"obal vsaku" 3,0*1,0*2+(3,0*2+1,0*2)*0,8</t>
  </si>
  <si>
    <t>-582694578</t>
  </si>
  <si>
    <t>12,4*1,1845 'Přepočtené koeficientem množství</t>
  </si>
  <si>
    <t>-1792211923</t>
  </si>
  <si>
    <t>"chráničky pro kanalizační trubní vedení" 1</t>
  </si>
  <si>
    <t>-1211412772</t>
  </si>
  <si>
    <t>"chráničky pro kanalizační trubní vedení" 0,6</t>
  </si>
  <si>
    <t>-1723195333</t>
  </si>
  <si>
    <t>"skladba P1 - podsyp tl.150mm" 3,14*1,4^2*0,15</t>
  </si>
  <si>
    <t>2010949568</t>
  </si>
  <si>
    <t>"skladba P1 - podsyp tl.50mm" 3,14*1,4^2*0,05</t>
  </si>
  <si>
    <t>-180901378</t>
  </si>
  <si>
    <t>"skladba P1 - základová deska tl.150mm" 3,14*1,85^2*0,15</t>
  </si>
  <si>
    <t>779971665</t>
  </si>
  <si>
    <t>"skladba P1 - základová deska tl.150mm" 3,14*3,7*0,15</t>
  </si>
  <si>
    <t>224800873</t>
  </si>
  <si>
    <t>-1422529620</t>
  </si>
  <si>
    <t>"skladba P1 - výztuž základové desky 2x KARI síť 8,0x8,0/150x150mm + 20% na prostřih a přesahy" 3,14*1,85^2*2*5,40*1,20/1000</t>
  </si>
  <si>
    <t>-391024906</t>
  </si>
  <si>
    <t>"obvodové základové pasy - spodní část š.600mm" (5,25+3,7)/2*0,6*0,55+(7,31+5,1)/2*0,6*0,4</t>
  </si>
  <si>
    <t>"obvodové základové pasy - vrchní část š.450mm" 3,14*3,25*0,45*0,5</t>
  </si>
  <si>
    <t>274352221</t>
  </si>
  <si>
    <t>Bednění základů pasů kruhové nebo obloukové poloměru přes 1 do 2,5 m zřízení</t>
  </si>
  <si>
    <t>-866865804</t>
  </si>
  <si>
    <t>https://podminky.urs.cz/item/CS_URS_2025_01/274352221</t>
  </si>
  <si>
    <t>"obvodové základové pasy - spodní část š.600mm" (5,25+3,7)*0,55+(7,31+5,1)*0,4</t>
  </si>
  <si>
    <t>"obvodové základové pasy - vrchní část š.450mm" 3,14*(3,7+2,8)*0,5</t>
  </si>
  <si>
    <t>274352222</t>
  </si>
  <si>
    <t>Bednění základů pasů kruhové nebo obloukové poloměru přes 1 do 2,5 m odstranění</t>
  </si>
  <si>
    <t>-960188514</t>
  </si>
  <si>
    <t>https://podminky.urs.cz/item/CS_URS_2025_01/274352222</t>
  </si>
  <si>
    <t>2140027362</t>
  </si>
  <si>
    <t>"skladba S2 - obvodové zdivo" 3,14*3,4*2,8-(1,0*2,1+2,3*1,5)</t>
  </si>
  <si>
    <t>"atikové zdivo" 3,14*3,4*0,375</t>
  </si>
  <si>
    <t>-985451972</t>
  </si>
  <si>
    <t>-1458917803</t>
  </si>
  <si>
    <t>"skladba S2 - obvodové zdivo" 3,14*3,4-1,0</t>
  </si>
  <si>
    <t>"atikové zdivo" 3,14*3,4</t>
  </si>
  <si>
    <t>317321411</t>
  </si>
  <si>
    <t>Překlady z betonu železového (bez výztuže) tř. C 25/30</t>
  </si>
  <si>
    <t>1561200599</t>
  </si>
  <si>
    <t>https://podminky.urs.cz/item/CS_URS_2025_01/317321411</t>
  </si>
  <si>
    <t>"překlad nad dveřmi V1" 1,45*0,30*0,35</t>
  </si>
  <si>
    <t>"překlad nad oknem V2" 1,35*0,35</t>
  </si>
  <si>
    <t>317351107</t>
  </si>
  <si>
    <t>Bednění klenbových pásů, říms nebo překladů překladů neproměnného nebo proměnného průřezu nebo při tvaru zalomeném půdorysně nebo nárysně včetně podpěrné konstrukce do výše 4 m zřízení</t>
  </si>
  <si>
    <t>-1517873005</t>
  </si>
  <si>
    <t>https://podminky.urs.cz/item/CS_URS_2025_01/317351107</t>
  </si>
  <si>
    <t>"překlad nad dveřmi V1" (1,45*2+0,30*2)*0,35</t>
  </si>
  <si>
    <t>"překlad nad oknem V2" 5,7*0,35</t>
  </si>
  <si>
    <t>317351108</t>
  </si>
  <si>
    <t>Bednění klenbových pásů, říms nebo překladů překladů neproměnného nebo proměnného průřezu nebo při tvaru zalomeném půdorysně nebo nárysně včetně podpěrné konstrukce do výše 4 m odstranění</t>
  </si>
  <si>
    <t>976117498</t>
  </si>
  <si>
    <t>https://podminky.urs.cz/item/CS_URS_2025_01/317351108</t>
  </si>
  <si>
    <t>317361821</t>
  </si>
  <si>
    <t>Výztuž překladů, říms, žlabů, žlabových říms, klenbových pásů z betonářské oceli 10 505 (R) nebo BSt 500</t>
  </si>
  <si>
    <t>-1157043305</t>
  </si>
  <si>
    <t>https://podminky.urs.cz/item/CS_URS_2025_01/317361821</t>
  </si>
  <si>
    <t>"výztuž překladů ve směrném množství 200kg/m3 objemu konstrukce" 0,625*200,0/1000</t>
  </si>
  <si>
    <t>188499835</t>
  </si>
  <si>
    <t>"skladba S1 - konstrukce monolitické stropní desky tl.220mm" 3,14*1,85^2*0,22</t>
  </si>
  <si>
    <t>849986675</t>
  </si>
  <si>
    <t>"skladba S1 - bednění spodního líce konstrukce monolitické stropní desky" 3,14*1,55^2</t>
  </si>
  <si>
    <t>-1821002690</t>
  </si>
  <si>
    <t>322862656</t>
  </si>
  <si>
    <t>"skladba S1 - bednění čela konstrukce monolitické stropní desky" 3,14*3,7*0,22</t>
  </si>
  <si>
    <t>-1268736859</t>
  </si>
  <si>
    <t>25254587</t>
  </si>
  <si>
    <t>"skladba S1 - podpěrná konstrukce bednění spodního líce monolitické stropní desky" 3,14*1,55^2</t>
  </si>
  <si>
    <t>162299822</t>
  </si>
  <si>
    <t>1808368936</t>
  </si>
  <si>
    <t>"skladba S1 - spodní líc konstrukce monolitické stropní desky" 3,14*1,55^2</t>
  </si>
  <si>
    <t>1376502381</t>
  </si>
  <si>
    <t>"skladba S1 - smyková výztuž monolitické stropní desky z profilů R12 v předpokládané hmotnosti 15kg" 15,0/1000</t>
  </si>
  <si>
    <t>-1983603417</t>
  </si>
  <si>
    <t>"skladba S1 - výztuž monolitické stropní desky 2x KARI síť 8,0x8,0/100x100mm + 25% prostřih a přesahy" 3,14*1,85^2*2*7,99*1,25/1000</t>
  </si>
  <si>
    <t>-1262502288</t>
  </si>
  <si>
    <t>"ztužující věnec v koruně atikového zdiva" 3,14*3,4*0,3*(0,105+0,07)/2</t>
  </si>
  <si>
    <t>530226259</t>
  </si>
  <si>
    <t>"ztužující věnec v koruně atikového zdiva" 3,14*3,4*2*(0,105+0,07)/2</t>
  </si>
  <si>
    <t>-1341177948</t>
  </si>
  <si>
    <t>-889101805</t>
  </si>
  <si>
    <t>"směrné vyztužení dle ÚRS a.s. - 70kg/m3 objemu konstrukce" 0,28*70,0/1000</t>
  </si>
  <si>
    <t>2000200796</t>
  </si>
  <si>
    <t>"lože pod potrubí ležaté části dešťové kanalizace" 1,5*0,6*0,1</t>
  </si>
  <si>
    <t>-13340969</t>
  </si>
  <si>
    <t>"skladba P2 - podkladní vrstvy kamenné dlažby" 8,8</t>
  </si>
  <si>
    <t>-1871217354</t>
  </si>
  <si>
    <t>1304495460</t>
  </si>
  <si>
    <t>"skladba P2 - kamenná dlažba" 8,8</t>
  </si>
  <si>
    <t>345360848</t>
  </si>
  <si>
    <t>8,8*1,085 'Přepočtené koeficientem množství</t>
  </si>
  <si>
    <t>-357446043</t>
  </si>
  <si>
    <t>621628646</t>
  </si>
  <si>
    <t>"povrchová úprava spodního líce stropní monolitické desky v m.č.101" 7,55</t>
  </si>
  <si>
    <t>1158375161</t>
  </si>
  <si>
    <t>-2129126198</t>
  </si>
  <si>
    <t>"skladba S2/S3 - betonová stěrka stěn v m.č.101 - obloukové plochy" 3,14*3,1*2,65-(0,95*2,1+2,1*1,5)</t>
  </si>
  <si>
    <t>747772341</t>
  </si>
  <si>
    <t>1917249399</t>
  </si>
  <si>
    <t>"skladba S2/S3 - podkladní omítka pod betonovu stěrku v m.č.101" 3,14*3,1*2,65-(0,95*2,1+2,1*1,5)</t>
  </si>
  <si>
    <t>1445810725</t>
  </si>
  <si>
    <t>-46263554</t>
  </si>
  <si>
    <t>611290285</t>
  </si>
  <si>
    <t>"celková plocha" 3,14*3,7*3,5-(1,1*2,1+2,5*1,5)</t>
  </si>
  <si>
    <t>-176069100</t>
  </si>
  <si>
    <t>"skladba S2/S3 - podkladní (jádrová) omítka vnějšího líce obvodového zdiva" 3,14*3,7*3,5-(1,1*2,1+2,5*1,5)</t>
  </si>
  <si>
    <t>1505983330</t>
  </si>
  <si>
    <t>1436494949</t>
  </si>
  <si>
    <t>"skladba S3 - vnější soklová omítka obvodového zdiva" (3,14*3,7-1,1)*0,3</t>
  </si>
  <si>
    <t>632441215</t>
  </si>
  <si>
    <t>Potěr anhydritový samonivelační litý tř. C 20, tl. přes 45 do 50 mm</t>
  </si>
  <si>
    <t>1388398561</t>
  </si>
  <si>
    <t>https://podminky.urs.cz/item/CS_URS_2025_01/632441215</t>
  </si>
  <si>
    <t>"skladba P1 - cementový potěr v m.č.101" 7,55</t>
  </si>
  <si>
    <t>75430075</t>
  </si>
  <si>
    <t>"skladba P2 - lemování plochy" 7,5</t>
  </si>
  <si>
    <t>-568898960</t>
  </si>
  <si>
    <t>"skladba P2 - lemování plochy" 7,5*0,08</t>
  </si>
  <si>
    <t>-1822266363</t>
  </si>
  <si>
    <t>"lešení pro nsepcifikované konstrukce a práce" 15,0</t>
  </si>
  <si>
    <t>-1147628470</t>
  </si>
  <si>
    <t>"lešení pro vnitřní konstrukce a práce v m.č.101" 7,55</t>
  </si>
  <si>
    <t>"lešení pro vnější konstrukce a práce - fasáda" 3,14*5,7*0,8</t>
  </si>
  <si>
    <t>-88941566</t>
  </si>
  <si>
    <t>"celková vnitřní plocha objaktu" 7,55</t>
  </si>
  <si>
    <t>-1883137980</t>
  </si>
  <si>
    <t>-1246144839</t>
  </si>
  <si>
    <t>1751989127</t>
  </si>
  <si>
    <t>-580957883</t>
  </si>
  <si>
    <t>"demolice stávajících objektů SO102 (pokladna)" 2,1*2,1*2,44</t>
  </si>
  <si>
    <t>1647809112</t>
  </si>
  <si>
    <t>"demolice základů SO101 a SO102 - předběžný odhad bude upřesněn po odkrytí konstrukce" 6,5</t>
  </si>
  <si>
    <t>-218846265</t>
  </si>
  <si>
    <t>-887017808</t>
  </si>
  <si>
    <t>492731364</t>
  </si>
  <si>
    <t>17,282*19 'Přepočtené koeficientem množství</t>
  </si>
  <si>
    <t>-1574680794</t>
  </si>
  <si>
    <t>732751404</t>
  </si>
  <si>
    <t>1496648293</t>
  </si>
  <si>
    <t>332014184</t>
  </si>
  <si>
    <t>"skladba P1 - hydroizolace horního líce základové desky" 3,14*1,85^2</t>
  </si>
  <si>
    <t>1604623354</t>
  </si>
  <si>
    <t>10,747*0,35 'Přepočtené koeficientem množství</t>
  </si>
  <si>
    <t>1242254957</t>
  </si>
  <si>
    <t>"skladba P1 - hydroizolace vnějšího líce obvodových základových pasů v.500mm" 3,14*3,7*0,50</t>
  </si>
  <si>
    <t>-1628729707</t>
  </si>
  <si>
    <t>26,533*0,35 'Přepočtené koeficientem množství</t>
  </si>
  <si>
    <t>-1388149177</t>
  </si>
  <si>
    <t>"skladba P1 - hydroizolace horního líce základové desky - spodní NAIP" 3,14*1,85^2</t>
  </si>
  <si>
    <t>"skladba P1 - hydroizolace horního líce základové desky - vrchní NAIP" 3,14*1,85^2</t>
  </si>
  <si>
    <t>2037335273</t>
  </si>
  <si>
    <t>10,747*1,15 'Přepočtené koeficientem množství</t>
  </si>
  <si>
    <t>1112172402</t>
  </si>
  <si>
    <t>833044161</t>
  </si>
  <si>
    <t>"skladba P1 - hydroizolace vnějšího líce obvodových základových pasů v.500mm - spodní NAIP" 3,14*3,7*0,50</t>
  </si>
  <si>
    <t>"skladba P1 - hydroizolace vnějšího líce obvodových základových pasů v.500mm - vrchní NAIP" 3,14*3,7*0,50</t>
  </si>
  <si>
    <t>"skladba P1 - přípočet přetažení NAIP na svislé zdivo v.300mm nad terén - spodní NAIP" 3,14*3,7*0,55</t>
  </si>
  <si>
    <t xml:space="preserve">"skladba P1 - přípočet přetažení NAIP na svislé zdivo v.300mm nad terén - vrchní NAIP"  3,14*3,7*0,55</t>
  </si>
  <si>
    <t>-1534412339</t>
  </si>
  <si>
    <t>26,533*1,15 'Přepočtené koeficientem množství</t>
  </si>
  <si>
    <t>-681400551</t>
  </si>
  <si>
    <t>-921424798</t>
  </si>
  <si>
    <t>"skladba P1 - ochrana přetažení NAIP na svislé zdivo v.300mm nad terén" 3,14*3,7*0,55</t>
  </si>
  <si>
    <t>-1574158039</t>
  </si>
  <si>
    <t>"skladba P1 - ochrana přetažení NAIP na svislé zdivo v.300mm nad terén" 3,14*3,7</t>
  </si>
  <si>
    <t>534286</t>
  </si>
  <si>
    <t>-1286701934</t>
  </si>
  <si>
    <t>"skladba S1 - penetrace pod asfaltový pás s přetažením na atikové zdivo" 3,14*1,55^2+3,14*3,1*0,45</t>
  </si>
  <si>
    <t>-1086726053</t>
  </si>
  <si>
    <t>11,924*0,35 'Přepočtené koeficientem množství</t>
  </si>
  <si>
    <t>552736987</t>
  </si>
  <si>
    <t>"skladba S1 - samolepící pás na tepelnou izolaci s přetažením na atikové zdivo" 3,14*1,55^2+3,14*3,1*0,45</t>
  </si>
  <si>
    <t>-1924089822</t>
  </si>
  <si>
    <t>11,924*1,1655 'Přepočtené koeficientem množství</t>
  </si>
  <si>
    <t>2125332491</t>
  </si>
  <si>
    <t>"skladba S1 - asfaltový pás s přetažením na atikové zdivo (parotěsná zábrana)" 3,14*1,55^2+3,14*3,1*0,45</t>
  </si>
  <si>
    <t>"skladba S1 - asfaltový pás krycí nad tepelnou izolaci s přetažením na atikové zdivo" 3,14*1,55^2+3,14*3,1*(0,175+0,375)/2+3,14*3,4*0,3</t>
  </si>
  <si>
    <t>"skladba S1 - asfaltový pás proti prorůstání kořenů s přetažením na atikové zdivo" 3,14*1,55^2+3,14*3,1*(0,175+0,375)/2+3,14*3,4*0,3</t>
  </si>
  <si>
    <t>75907926</t>
  </si>
  <si>
    <t>-615291893</t>
  </si>
  <si>
    <t>13,424*1,1655 'Přepočtené koeficientem množství</t>
  </si>
  <si>
    <t>-1390050504</t>
  </si>
  <si>
    <t>1073069944</t>
  </si>
  <si>
    <t>1778650202</t>
  </si>
  <si>
    <t>-1529885908</t>
  </si>
  <si>
    <t>951412681</t>
  </si>
  <si>
    <t>-754865605</t>
  </si>
  <si>
    <t>718932380</t>
  </si>
  <si>
    <t xml:space="preserve">"skladba S1 - separační  a krycí textile" (3,14*1,55^2+3,14*3,1*0,15)*2</t>
  </si>
  <si>
    <t>377656513</t>
  </si>
  <si>
    <t>18,008*1,1 'Přepočtené koeficientem množství</t>
  </si>
  <si>
    <t>594023103</t>
  </si>
  <si>
    <t>"skladba S1 - profilovaná perforovaná folie" 2,35</t>
  </si>
  <si>
    <t>2092464837</t>
  </si>
  <si>
    <t>2,35*1,1025 'Přepočtené koeficientem množství</t>
  </si>
  <si>
    <t>-452956145</t>
  </si>
  <si>
    <t>"skladba S1 - substrát" 2,35</t>
  </si>
  <si>
    <t>1536236548</t>
  </si>
  <si>
    <t>"skladba S1 - substrát" 2,35*0,08</t>
  </si>
  <si>
    <t>0,188*1,02 'Přepočtené koeficientem množství</t>
  </si>
  <si>
    <t>-1501553331</t>
  </si>
  <si>
    <t>"skladba S1 - rozchodníková rohož" 2,35</t>
  </si>
  <si>
    <t>-1905908</t>
  </si>
  <si>
    <t>2,35*1,1 'Přepočtené koeficientem množství</t>
  </si>
  <si>
    <t>-2058778633</t>
  </si>
  <si>
    <t>"skladba S1 - plochy z těženého kameniva (kačírku)" (3,14*1,55^2-2,35)*0,10</t>
  </si>
  <si>
    <t>-1960235039</t>
  </si>
  <si>
    <t>0,519*2,1 'Přepočtené koeficientem množství</t>
  </si>
  <si>
    <t>399003880</t>
  </si>
  <si>
    <t>"dle specifikace klempířských výrobků - pol.2/K" 2,0+3,85</t>
  </si>
  <si>
    <t>1367917174</t>
  </si>
  <si>
    <t>5,85*1,02 'Přepočtené koeficientem množství</t>
  </si>
  <si>
    <t>536016527</t>
  </si>
  <si>
    <t>1039911312</t>
  </si>
  <si>
    <t>"dle specifikace klempířských výrobků - pol.6/K" 1</t>
  </si>
  <si>
    <t>-644322277</t>
  </si>
  <si>
    <t>-274121345</t>
  </si>
  <si>
    <t>604006106</t>
  </si>
  <si>
    <t>27345550</t>
  </si>
  <si>
    <t>"skladba P1 - tepelná izolace v m.č.101" 7,55</t>
  </si>
  <si>
    <t>28375914</t>
  </si>
  <si>
    <t>deska EPS 150 pro konstrukce s vysokým zatížením λ=0,035 tl 100mm</t>
  </si>
  <si>
    <t>1376778318</t>
  </si>
  <si>
    <t>713141136</t>
  </si>
  <si>
    <t>Montáž tepelné izolace střech plochých rohožemi, pásy, deskami, dílci, bloky (izolační materiál ve specifikaci) přilepenými za studena jednovrstvá nízkoexpanzní (PUR) pěnou</t>
  </si>
  <si>
    <t>94316517</t>
  </si>
  <si>
    <t>https://podminky.urs.cz/item/CS_URS_2025_01/713141136</t>
  </si>
  <si>
    <t>"skladba S1 - tepelná izolace pod spádovými klíny" 3,14*1,55^2</t>
  </si>
  <si>
    <t>28375908</t>
  </si>
  <si>
    <t>deska EPS 150 pro konstrukce s vysokým zatížením λ=0,035 tl 40mm</t>
  </si>
  <si>
    <t>921878054</t>
  </si>
  <si>
    <t>7,544*1,05 'Přepočtené koeficientem množství</t>
  </si>
  <si>
    <t>11724712</t>
  </si>
  <si>
    <t>"skladba S1 - náběhový klín na atikové zdivo" 3,14*3,1</t>
  </si>
  <si>
    <t>-1053582077</t>
  </si>
  <si>
    <t>9,734*1,05 'Přepočtené koeficientem množství</t>
  </si>
  <si>
    <t>1051424817</t>
  </si>
  <si>
    <t>"skladba S1 - tepelně izolační spádové klíny tl.20-220mm" 3,14*3,1^2</t>
  </si>
  <si>
    <t>-875620622</t>
  </si>
  <si>
    <t>"skladba S1 - tepelně izolační spádové klíny tl.20-220mm" 3,14*3,1^2*(0,02+0,22)/2</t>
  </si>
  <si>
    <t>3,621*1,15 'Přepočtené koeficientem množství</t>
  </si>
  <si>
    <t>-343504499</t>
  </si>
  <si>
    <t>"skladba P1 - separační a ochranná folie v m.č.101" 7,55</t>
  </si>
  <si>
    <t>-563663767</t>
  </si>
  <si>
    <t>7,55*1,1655 'Přepočtené koeficientem množství</t>
  </si>
  <si>
    <t>-880916223</t>
  </si>
  <si>
    <t>https://podminky.urs.cz/item/CS_URS_2025_01/998713201</t>
  </si>
  <si>
    <t>721173316</t>
  </si>
  <si>
    <t>Potrubí z trub PVC SN4 dešťové DN 125</t>
  </si>
  <si>
    <t>-1814180139</t>
  </si>
  <si>
    <t>https://podminky.urs.cz/item/CS_URS_2025_01/721173316</t>
  </si>
  <si>
    <t>"dešťová kanalizace" 3,0</t>
  </si>
  <si>
    <t>215256472</t>
  </si>
  <si>
    <t>"skladba S1 - střešní vtok 4/K" 1</t>
  </si>
  <si>
    <t>721242116</t>
  </si>
  <si>
    <t>Lapače střešních splavenin polypropylenové (PP) s kulovým kloubem na odtoku DN 125</t>
  </si>
  <si>
    <t>1869929152</t>
  </si>
  <si>
    <t>https://podminky.urs.cz/item/CS_URS_2025_01/721242116</t>
  </si>
  <si>
    <t>"celkový počet (ekvivalent k čistícímu kusu)" 1</t>
  </si>
  <si>
    <t>-1828603877</t>
  </si>
  <si>
    <t>272519389</t>
  </si>
  <si>
    <t>-393959368</t>
  </si>
  <si>
    <t>"celkový počet" 6</t>
  </si>
  <si>
    <t>-482326592</t>
  </si>
  <si>
    <t>-604258458</t>
  </si>
  <si>
    <t>1770575403</t>
  </si>
  <si>
    <t>"dle samostatného výkazu části ELE" 4</t>
  </si>
  <si>
    <t>1353946671</t>
  </si>
  <si>
    <t>76273351</t>
  </si>
  <si>
    <t>"celkový počet" 3</t>
  </si>
  <si>
    <t>-2127544306</t>
  </si>
  <si>
    <t>715818933</t>
  </si>
  <si>
    <t>1067642648</t>
  </si>
  <si>
    <t>-1076593869</t>
  </si>
  <si>
    <t>"dle samostatného výkazu části ELE" 15,0</t>
  </si>
  <si>
    <t>15*1,15 'Přepočtené koeficientem množství</t>
  </si>
  <si>
    <t>1529025695</t>
  </si>
  <si>
    <t>-235454678</t>
  </si>
  <si>
    <t>741122122</t>
  </si>
  <si>
    <t>Montáž kabelů měděných bez ukončení uložených v trubkách zatažených plných kulatých nebo bezhalogenových (např. CYKY) počtu a průřezu žil 3x1,5 až 6 mm2</t>
  </si>
  <si>
    <t>-1853088701</t>
  </si>
  <si>
    <t>https://podminky.urs.cz/item/CS_URS_2025_01/741122122</t>
  </si>
  <si>
    <t>34111048</t>
  </si>
  <si>
    <t>kabel instalační jádro Cu plné izolace PVC plášť PVC 450/750V (CYKY) 3x6mm2</t>
  </si>
  <si>
    <t>-644901119</t>
  </si>
  <si>
    <t>"dle samostatného výkazu části ELE" 30,0</t>
  </si>
  <si>
    <t>30*1,15 'Přepočtené koeficientem množství</t>
  </si>
  <si>
    <t>1641622560</t>
  </si>
  <si>
    <t>-1664783315</t>
  </si>
  <si>
    <t>Agreg.cena 741-RH102</t>
  </si>
  <si>
    <t>technologické vystrojení rozvaděče RH.102 vč.přezkoušení</t>
  </si>
  <si>
    <t>-359775007</t>
  </si>
  <si>
    <t>Poznámka k položce:_x000d_
Technickou specifikaci prvků rozvaděče RH.101 poskytuje výkres č.D1: SO 102.8.01.</t>
  </si>
  <si>
    <t>1401249414</t>
  </si>
  <si>
    <t>255976341</t>
  </si>
  <si>
    <t>-1293959096</t>
  </si>
  <si>
    <t>-458875796</t>
  </si>
  <si>
    <t>-1028130263</t>
  </si>
  <si>
    <t>-1331902463</t>
  </si>
  <si>
    <t>-871339701</t>
  </si>
  <si>
    <t>-1042142577</t>
  </si>
  <si>
    <t>"dle samostatného výkazu části ELE" 2</t>
  </si>
  <si>
    <t>-2066669719</t>
  </si>
  <si>
    <t>"zemnící soustava v základech" 14,5</t>
  </si>
  <si>
    <t>-1564798037</t>
  </si>
  <si>
    <t>"zemnící soustava v základech" 14,5*0,95</t>
  </si>
  <si>
    <t>13,775*1,05 'Přepočtené koeficientem množství</t>
  </si>
  <si>
    <t>-733749763</t>
  </si>
  <si>
    <t>-167809628</t>
  </si>
  <si>
    <t>-671850924</t>
  </si>
  <si>
    <t>-82062700</t>
  </si>
  <si>
    <t>763079722</t>
  </si>
  <si>
    <t>-1659329202</t>
  </si>
  <si>
    <t>-156368800</t>
  </si>
  <si>
    <t>-791618020</t>
  </si>
  <si>
    <t>-893080580</t>
  </si>
  <si>
    <t>"úprava horního líce atikového zdiva/věnce" 3,14*3,4*0,35</t>
  </si>
  <si>
    <t>762921100</t>
  </si>
  <si>
    <t>Montáž polic z hoblovaných prken, šířky polic do 0,40 m</t>
  </si>
  <si>
    <t>1928770987</t>
  </si>
  <si>
    <t>https://podminky.urs.cz/item/CS_URS_2025_01/762921100</t>
  </si>
  <si>
    <t>"montáž polic 01/PO" 2,385*0,25*5</t>
  </si>
  <si>
    <t>Mat/762-01/PO</t>
  </si>
  <si>
    <t>police oblouková rozměr 2385/250mm z laminované DTD, vč.kotevního příslušenství</t>
  </si>
  <si>
    <t>-334223589</t>
  </si>
  <si>
    <t>Poznámka k položce:_x000d_
Technické parametry prvku vč.jeho designového provedení a doplňků poskytuje projektová dokumentace - příloha D1: SO 102.1.10 Specifikace výrobků._x000d_
Cena výrobku musí obsahovat všechny komponenty zde uvedené, pokud nejsou v rozpočtu zahrnuty samostatnými položkami !!!</t>
  </si>
  <si>
    <t>"dle specifikace výrobků" 5</t>
  </si>
  <si>
    <t>-870689304</t>
  </si>
  <si>
    <t>55501743</t>
  </si>
  <si>
    <t>"úprava horního líce atikového zdiva/věnce" 3,14*3,7*0,35</t>
  </si>
  <si>
    <t>-643111789</t>
  </si>
  <si>
    <t>4,066*1,15 'Přepočtené koeficientem množství</t>
  </si>
  <si>
    <t>764214607</t>
  </si>
  <si>
    <t>Oplechování horních ploch zdí a nadezdívek (atik) z pozinkovaného plechu s povrchovou úpravou mechanicky kotvené rš 670 mm</t>
  </si>
  <si>
    <t>-1705542366</t>
  </si>
  <si>
    <t>https://podminky.urs.cz/item/CS_URS_2025_01/764214607</t>
  </si>
  <si>
    <t>"dle specifikace klempířských výrobků - pol.1/K" 12,3</t>
  </si>
  <si>
    <t>764518622</t>
  </si>
  <si>
    <t>Svod z pozinkovaného plechu s upraveným povrchem včetně objímek, kolen a odskoků kruhový, průměru 100 mm</t>
  </si>
  <si>
    <t>541996794</t>
  </si>
  <si>
    <t>https://podminky.urs.cz/item/CS_URS_2025_01/764518622</t>
  </si>
  <si>
    <t>"dle specifikace klempířských výrobků - pol.5/K" 2,6</t>
  </si>
  <si>
    <t>-1852072987</t>
  </si>
  <si>
    <t>-1493709917</t>
  </si>
  <si>
    <t>"skladba S2 - fasádní dřevěný obklad" 3,14*3,7*3,5-(1,1*2,1+2,5*1,5)</t>
  </si>
  <si>
    <t>1148502493</t>
  </si>
  <si>
    <t>"skladba S2 - fasádní dřevěný obklad (množství 16,666bm/m2 plochy obkladu)" 34,603*16,666</t>
  </si>
  <si>
    <t>576,694*1,025 'Přepočtené koeficientem množství</t>
  </si>
  <si>
    <t>-676376964</t>
  </si>
  <si>
    <t>"skladba S2 - podkladní rošt fasádního dřevěného obkladu" (3,14*3,7)*4</t>
  </si>
  <si>
    <t>354020673</t>
  </si>
  <si>
    <t>46,472*1,025 'Přepočtené koeficientem množství</t>
  </si>
  <si>
    <t>73314791</t>
  </si>
  <si>
    <t>"skladba S2 - difúzní folie fasádního obkladu" 3,14*3,7*3,5-(1,1*2,1+2,5*1,5)</t>
  </si>
  <si>
    <t>992087272</t>
  </si>
  <si>
    <t>34,603*1,111 'Přepočtené koeficientem množství</t>
  </si>
  <si>
    <t>766694126</t>
  </si>
  <si>
    <t>Montáž ostatních truhlářských konstrukcí parapetních desek dřevěných nebo plastových šířky přes 300 mm</t>
  </si>
  <si>
    <t>-2103557219</t>
  </si>
  <si>
    <t>https://podminky.urs.cz/item/CS_URS_2025_01/766694126</t>
  </si>
  <si>
    <t>"montáž parapetu 01/P" 2,43</t>
  </si>
  <si>
    <t>Mat/766-01/P</t>
  </si>
  <si>
    <t>parapet atypický z masivního dubu rozměr 2430/780mm vč.povrchové úpravy a kotevního příslušentsví</t>
  </si>
  <si>
    <t>1209966283</t>
  </si>
  <si>
    <t>716684521</t>
  </si>
  <si>
    <t>"úprava horního a spodního okraje fasádního obkladu" 3,14*3,7*2-1,0</t>
  </si>
  <si>
    <t>-1814182171</t>
  </si>
  <si>
    <t>767620254</t>
  </si>
  <si>
    <t>Montáž oken s izolačními skly z hliníkových nebo ocelových profilů na polyuretanovou pěnu s dvojskly otevíravých do zdiva, plochy přes 2,5 do 6 m2</t>
  </si>
  <si>
    <t>-1098934748</t>
  </si>
  <si>
    <t>https://podminky.urs.cz/item/CS_URS_2025_01/767620254</t>
  </si>
  <si>
    <t>"montáž okna 01/T" 2,215*1,5</t>
  </si>
  <si>
    <t>okno hliníkové rozměr 2215/1500mm, FIX/POSUV, zaskl.izol.2-sklem, vč.příslušenství, ozn.01/T</t>
  </si>
  <si>
    <t>1491881849</t>
  </si>
  <si>
    <t>-1851183718</t>
  </si>
  <si>
    <t>"celková délka" 2,215*2+1,5*2</t>
  </si>
  <si>
    <t>-1236374738</t>
  </si>
  <si>
    <t>-2006288156</t>
  </si>
  <si>
    <t>Mat/767-D01</t>
  </si>
  <si>
    <t>vchodové dveře 1-křídlé z Al profilů rozměr 800/2100mm L/P, otočné, plné, vč.příslušenství, ozn.D01/TL</t>
  </si>
  <si>
    <t>366058749</t>
  </si>
  <si>
    <t>Agreg.cena 767-1/Z</t>
  </si>
  <si>
    <t>Dodávka a montáž nápisu/poutače "AMFITEÁTR KYSELKA" rozměr 3500/350mm vč.kotevního příslušentví (výrobní/dílenská dokumentace je součástí dodávky zhotovitele)</t>
  </si>
  <si>
    <t>2128132537</t>
  </si>
  <si>
    <t>Kalkulace 767-001</t>
  </si>
  <si>
    <t>Úprava dveřního prahu vstupních dveří dl.1100mm ukončovací lištou 10mm, přítlačnou lištou, těsněnou profilem a TPT</t>
  </si>
  <si>
    <t>499352580</t>
  </si>
  <si>
    <t>"prahy dveří D03" 3</t>
  </si>
  <si>
    <t>33296026</t>
  </si>
  <si>
    <t>https://podminky.urs.cz/item/CS_URS_2025_01/998767201</t>
  </si>
  <si>
    <t>698969910</t>
  </si>
  <si>
    <t>"skladba P1 - předúprava plochy pro krycí podlahovou stěrku v m.č.101" 7,55</t>
  </si>
  <si>
    <t>2112199717</t>
  </si>
  <si>
    <t>79430675</t>
  </si>
  <si>
    <t>"skladba P1 - krycí podlahová stěrka v m.č.101" 7,55</t>
  </si>
  <si>
    <t>386004619</t>
  </si>
  <si>
    <t>-1828695480</t>
  </si>
  <si>
    <t>"povrchová úprava latí fasádního obkladu" 576,694*(0,06*2+0,04*2)</t>
  </si>
  <si>
    <t>"rezerva 2% na nátěr řezů latí" 115,339*0,02</t>
  </si>
  <si>
    <t>491606759</t>
  </si>
  <si>
    <t>1367750259</t>
  </si>
  <si>
    <t>54525595</t>
  </si>
  <si>
    <t>-774169363</t>
  </si>
  <si>
    <t>-438439932</t>
  </si>
  <si>
    <t>1975217462</t>
  </si>
  <si>
    <t>"výkop rýhy pro připojovací kabel CYKY 3x6" 22,5</t>
  </si>
  <si>
    <t>-1818719788</t>
  </si>
  <si>
    <t>"zásyp rýhy pro připojovací kabel CYKY 3x6" 22,5</t>
  </si>
  <si>
    <t>-1533038552</t>
  </si>
  <si>
    <t>"kabelové lože pro připojovací kabel CYKY 3x6" 22,5</t>
  </si>
  <si>
    <t>-1161770121</t>
  </si>
  <si>
    <t>"výstražná folie pro připojovací kabel CYKY 3x6" 22,5</t>
  </si>
  <si>
    <t>1952837698</t>
  </si>
  <si>
    <t>-1203725424</t>
  </si>
  <si>
    <t>"chránička pro připojovací kabel CYKY 3x6" 25,0</t>
  </si>
  <si>
    <t>25*1,05 'Přepočtené koeficientem množství</t>
  </si>
  <si>
    <t>-124485448</t>
  </si>
  <si>
    <t>SO 103 - Oplocení</t>
  </si>
  <si>
    <t>131212532</t>
  </si>
  <si>
    <t>Hloubení jamek ručně objemu do 0,5 m3 s odhozením výkopku do 3 m nebo naložením na dopravní prostředek v hornině třídy těžitelnosti I skupiny 3 nesoudržných</t>
  </si>
  <si>
    <t>-605499715</t>
  </si>
  <si>
    <t>https://podminky.urs.cz/item/CS_URS_2025_01/131212532</t>
  </si>
  <si>
    <t>"výkop jamek rozměru 400/400/800mm pro plotové sloupky a branku 01" 0,4*0,4*0,8*(27+37+2)</t>
  </si>
  <si>
    <t>"výkop jamek pro vjezdové brány 01 a 02 včetně infopanelu - celkem 5ks" ((0,45*0,45+0,65*0,65)/2*0,9)*5</t>
  </si>
  <si>
    <t>-65639506</t>
  </si>
  <si>
    <t>https://podminky.urs.cz/item/CS_URS_2025_01/162751117</t>
  </si>
  <si>
    <t>"odvoz výkopku z patek na skládku" 9,854</t>
  </si>
  <si>
    <t>310826209</t>
  </si>
  <si>
    <t>https://podminky.urs.cz/item/CS_URS_2025_01/162751119</t>
  </si>
  <si>
    <t>9,854*19 'Přepočtené koeficientem množství</t>
  </si>
  <si>
    <t>-68689575</t>
  </si>
  <si>
    <t>https://podminky.urs.cz/item/CS_URS_2025_01/171201231</t>
  </si>
  <si>
    <t>"uložení výkopku na skládce" 9,854</t>
  </si>
  <si>
    <t>9,854*1,85 'Přepočtené koeficientem množství</t>
  </si>
  <si>
    <t>275313611</t>
  </si>
  <si>
    <t>Základy z betonu prostého patky a bloky z betonu kamenem neprokládaného tř. C 16/20</t>
  </si>
  <si>
    <t>2119552152</t>
  </si>
  <si>
    <t>https://podminky.urs.cz/item/CS_URS_2025_01/275313611</t>
  </si>
  <si>
    <t>338171113</t>
  </si>
  <si>
    <t>Montáž sloupků a vzpěr plotových ocelových trubkových nebo profilovaných výšky do 2 m se zabetonováním do 0,08 m3 do připravených jamek</t>
  </si>
  <si>
    <t>-1442823505</t>
  </si>
  <si>
    <t>https://podminky.urs.cz/item/CS_URS_2025_01/338171113</t>
  </si>
  <si>
    <t>Mat/3-SL.1730</t>
  </si>
  <si>
    <t>plotový sloupek ocelový Jäckel 60/40/3mm dl.1730mm, žárově zinkovaný s plastovou krytkou a úpravou pro spoj s paždíky</t>
  </si>
  <si>
    <t>-1123079655</t>
  </si>
  <si>
    <t>"celkový počet při osové vzdálenosti 2500mm a dvojici sloupků na 1ks patky" 37*2</t>
  </si>
  <si>
    <t>33817112.R</t>
  </si>
  <si>
    <t>Montáž sloupků a vzpěr plotových ocelových trubkových nebo profilovaných výšky přes 2,6 m se zabetonováním do 0,08 m3 do připravených jamek</t>
  </si>
  <si>
    <t>-1598891743</t>
  </si>
  <si>
    <t>Mat/3-SL.2730</t>
  </si>
  <si>
    <t>plotový sloupek ocelový Jäckel 60/40/3mm dl.2730mm, žárově zinkovaný s plastovou krytkou a úpravou pro spoj s paždíky</t>
  </si>
  <si>
    <t>-1713167455</t>
  </si>
  <si>
    <t>"celkový počet při osové vzdálenosti 2500mm a dvojici sloupků na 1ks patky" 27*2</t>
  </si>
  <si>
    <t>348101210</t>
  </si>
  <si>
    <t>Osazení vrat nebo vrátek k oplocení na sloupky ocelové, plochy jednotlivě do 2 m2</t>
  </si>
  <si>
    <t>1345046828</t>
  </si>
  <si>
    <t>https://podminky.urs.cz/item/CS_URS_2025_01/348101210</t>
  </si>
  <si>
    <t>Mat/3-BRA.03</t>
  </si>
  <si>
    <t>ocelodřevěná branka 1-křídlá otočná rozměr 1100/1200mm vč.sloupků, kování a příslušenství</t>
  </si>
  <si>
    <t>-58654475</t>
  </si>
  <si>
    <t>Poznámka k položce:_x000d_
Technické parametry výrobku poskytuje výkres č.D1: SO 103.1.06 - Branka 03.</t>
  </si>
  <si>
    <t>348101240</t>
  </si>
  <si>
    <t>Osazení vrat nebo vrátek k oplocení na sloupky ocelové, plochy jednotlivě přes 6 do 8 m2</t>
  </si>
  <si>
    <t>-289989606</t>
  </si>
  <si>
    <t>https://podminky.urs.cz/item/CS_URS_2025_01/348101240</t>
  </si>
  <si>
    <t>Mat/3-BRA.01</t>
  </si>
  <si>
    <t>ocelodřevěná vjezdová brána 2-křídlá otočná rozměr 3400/2200mm vč.sloupků, kování a příslušenství</t>
  </si>
  <si>
    <t>681994582</t>
  </si>
  <si>
    <t>Poznámka k položce:_x000d_
Technické parametry výrobku poskytuje výkres č.D1: SO 103.1.04 - Vjezdová brána 01.</t>
  </si>
  <si>
    <t>Mat/3-BRA.02</t>
  </si>
  <si>
    <t>ocelodřevěná vjezdová brána 2-křídlá otočná rozměr 3300/2200mm s integrovaným infopanelem rozměru 1100/2200mm vč.sloupků, kování a příslušenství</t>
  </si>
  <si>
    <t>1531188168</t>
  </si>
  <si>
    <t>348181113</t>
  </si>
  <si>
    <t>Montáž oplocení z dílců dřevěných na předem osazené sloupky, výšky přes 1 do 1,5 m</t>
  </si>
  <si>
    <t>-775373845</t>
  </si>
  <si>
    <t>https://podminky.urs.cz/item/CS_URS_2025_01/348181113</t>
  </si>
  <si>
    <t>"celková délka" 92,0</t>
  </si>
  <si>
    <t>Mat/3-PP-1250</t>
  </si>
  <si>
    <t>pole plotové v.1200mm z dřevěných latí 50/70mm povrchově upravených, tlakově impregnovaných, s 2ks paždíků profilu Jäckel 60/60/3mm žárově zinkovaných, vč.spojovacího příslušenství</t>
  </si>
  <si>
    <t>-567196797</t>
  </si>
  <si>
    <t>Poznámka k položce:_x000d_
Technické parametry výrobku poskytuje výkres č.D1: SO 103.1.02 - Vzorový díl - výška 1200mm.</t>
  </si>
  <si>
    <t>"celková plocha" 92,0*1,2</t>
  </si>
  <si>
    <t>348181119</t>
  </si>
  <si>
    <t>Montáž oplocení z dílců dřevěných na předem osazené sloupky, výšky přes 2,0 do 2,5 m</t>
  </si>
  <si>
    <t>-514926650</t>
  </si>
  <si>
    <t>https://podminky.urs.cz/item/CS_URS_2025_01/348181119</t>
  </si>
  <si>
    <t>"celková délka" 66,61</t>
  </si>
  <si>
    <t>Mat/3-PP-2200</t>
  </si>
  <si>
    <t>pole plotové v.2200mm z dřevěných latí 50/70mm povrchově upravených, tlakově impregnovaných, s 3ks paždíků profilu Jäckel 60/60/3mm žárově zinkovaných, vč.spojovacího příslušenství</t>
  </si>
  <si>
    <t>-1848158965</t>
  </si>
  <si>
    <t>Poznámka k položce:_x000d_
Technické parametry výrobku poskytuje výkres č.D1: SO 103.1.01 - Vzorový díl - výška 2200mm.</t>
  </si>
  <si>
    <t>"celková plocha" 66,61*2,2</t>
  </si>
  <si>
    <t>966003818</t>
  </si>
  <si>
    <t>Rozebrání dřevěného oplocení se sloupky osové vzdálenosti do 4,00 m, výšky do 2,50 m, osazených do hloubky 1,00 m s příčníky a ocelovými sloupky z prken a latí</t>
  </si>
  <si>
    <t>621631769</t>
  </si>
  <si>
    <t>https://podminky.urs.cz/item/CS_URS_2025_01/966003818</t>
  </si>
  <si>
    <t>"demontáž oplocení areálu" 41,0</t>
  </si>
  <si>
    <t>"demontáž oplocení výběhu koz" 92,0</t>
  </si>
  <si>
    <t>966071711</t>
  </si>
  <si>
    <t>Bourání plotových sloupků a vzpěr ocelových trubkových nebo profilovaných výšky do 2,50 m zabetonovaných</t>
  </si>
  <si>
    <t>207818774</t>
  </si>
  <si>
    <t>https://podminky.urs.cz/item/CS_URS_2025_01/966071711</t>
  </si>
  <si>
    <t>"odstranění plotovách sloupků a vzpěr" 66</t>
  </si>
  <si>
    <t>966071822</t>
  </si>
  <si>
    <t>Rozebrání oplocení z pletiva drátěného se čtvercovými oky, výšky přes 1,6 do 2,0 m</t>
  </si>
  <si>
    <t>-1897078276</t>
  </si>
  <si>
    <t>https://podminky.urs.cz/item/CS_URS_2025_01/966071822</t>
  </si>
  <si>
    <t>"celková délka" 30,0</t>
  </si>
  <si>
    <t>595530947</t>
  </si>
  <si>
    <t>1930187608</t>
  </si>
  <si>
    <t>-416273633</t>
  </si>
  <si>
    <t>18,944*19 'Přepočtené koeficientem množství</t>
  </si>
  <si>
    <t>997013631</t>
  </si>
  <si>
    <t>Poplatek za uložení stavebního odpadu na skládce (skládkovné) směsného stavebního a demoličního zatříděného do Katalogu odpadů pod kódem 17 09 04</t>
  </si>
  <si>
    <t>1034364189</t>
  </si>
  <si>
    <t>https://podminky.urs.cz/item/CS_URS_2025_01/997013631</t>
  </si>
  <si>
    <t>-1181929247</t>
  </si>
  <si>
    <t>998232131</t>
  </si>
  <si>
    <t>Přesun hmot pro oplocení se svislou nosnou konstrukcí monolitickou betonovou tyčovou nebo plošnou vodorovná dopravní vzdálenost do 50 m, pro oplocení výšky do 3 m</t>
  </si>
  <si>
    <t>-1879163949</t>
  </si>
  <si>
    <t>https://podminky.urs.cz/item/CS_URS_2025_01/998232131</t>
  </si>
  <si>
    <t>SO 104 - Odvodnění jeviště</t>
  </si>
  <si>
    <t>131251103</t>
  </si>
  <si>
    <t>Hloubení nezapažených jam a zářezů strojně s urovnáním dna do předepsaného profilu a spádu v hornině třídy těžitelnosti I skupiny 3 přes 50 do 100 m3</t>
  </si>
  <si>
    <t>798650911</t>
  </si>
  <si>
    <t>https://podminky.urs.cz/item/CS_URS_2025_02/131251103</t>
  </si>
  <si>
    <t>"hloubení jámy pro zasakovací blok" 70,0*(1,58+1,34+1,24+1,39)/4</t>
  </si>
  <si>
    <t>6452968</t>
  </si>
  <si>
    <t>https://podminky.urs.cz/item/CS_URS_2025_02/132251103</t>
  </si>
  <si>
    <t>"hloubení rýhy pro dešťovou kanalizaci - západní trasa" 14,10*0,75*0,75</t>
  </si>
  <si>
    <t>"hloubení rýhy pro dešťovou kanalizaci - východní trasa" 15,26*0,75*0,75</t>
  </si>
  <si>
    <t>"hloubení rýhy pro drenážní potrubí - západní trasa" 24,30*0,75*1,15</t>
  </si>
  <si>
    <t>"hloubení rýhy pro drenážní potrubí - východní trasa" 23,20*0,75*1,07</t>
  </si>
  <si>
    <t>151101201</t>
  </si>
  <si>
    <t>Zřízení pažení stěn výkopu bez rozepření nebo vzepření příložné, hloubky do 4 m</t>
  </si>
  <si>
    <t>-1297820939</t>
  </si>
  <si>
    <t>https://podminky.urs.cz/item/CS_URS_2025_02/151101201</t>
  </si>
  <si>
    <t>"celková plocha" 10,0</t>
  </si>
  <si>
    <t>151101211</t>
  </si>
  <si>
    <t>Odstranění pažení stěn výkopu bez rozepření nebo vzepření s uložením pažin na vzdálenost do 3 m od okraje výkopu příložné, hloubky do 4 m</t>
  </si>
  <si>
    <t>1887700314</t>
  </si>
  <si>
    <t>https://podminky.urs.cz/item/CS_URS_2025_02/151101211</t>
  </si>
  <si>
    <t>151101301</t>
  </si>
  <si>
    <t>Zřízení rozepření zapažených stěn výkopů s potřebným přepažováním při pažení příložném, hloubky do 4 m</t>
  </si>
  <si>
    <t>470255038</t>
  </si>
  <si>
    <t>https://podminky.urs.cz/item/CS_URS_2025_02/151101301</t>
  </si>
  <si>
    <t>151101311</t>
  </si>
  <si>
    <t>Odstranění rozepření stěn výkopů s uložením materiálu na vzdálenost do 3 m od okraje výkopu pažení příložného, hloubky do 4 m</t>
  </si>
  <si>
    <t>-1758441239</t>
  </si>
  <si>
    <t>https://podminky.urs.cz/item/CS_URS_2025_02/151101311</t>
  </si>
  <si>
    <t>162551127</t>
  </si>
  <si>
    <t>Vodorovné přemístění výkopku nebo sypaniny po suchu na obvyklém dopravním prostředku, bez naložení výkopku, avšak se složením bez rozhrnutí z horniny třídy těžitelnosti II skupiny 4 a 5 na vzdálenost přes 2 000 do 2 500 m</t>
  </si>
  <si>
    <t>-2004936651</t>
  </si>
  <si>
    <t>https://podminky.urs.cz/item/CS_URS_2025_02/162551127</t>
  </si>
  <si>
    <t>"odvoz výkopku z drenážního bloku na mezideponii" 97,125</t>
  </si>
  <si>
    <t>"dovoz výkopku pro zpětný zásyp nad vsakovacím blokem" 55,125</t>
  </si>
  <si>
    <t>-1859973484</t>
  </si>
  <si>
    <t>"odvoz přebytečného objemu výkopku ze vsakovacího bloku" 42,0</t>
  </si>
  <si>
    <t>"odvoz přebytečného objemu výkopku z rýh kanalizačního potrubí (lože+obsyp+RŠ)" 2,203+8,808+3,14*0,3^2*(0,74+0,87)</t>
  </si>
  <si>
    <t>"odvoz výkopku z rýh drenážního potrubí" 20,959+18,618</t>
  </si>
  <si>
    <t>469061251</t>
  </si>
  <si>
    <t>93,043*10 'Přepočtené koeficientem množství</t>
  </si>
  <si>
    <t>167151101</t>
  </si>
  <si>
    <t>Nakládání, skládání a překládání neulehlého výkopku nebo sypaniny strojně nakládání, množství do 100 m3, z horniny třídy těžitelnosti I, skupiny 1 až 3</t>
  </si>
  <si>
    <t>-529348656</t>
  </si>
  <si>
    <t>https://podminky.urs.cz/item/CS_URS_2025_02/167151101</t>
  </si>
  <si>
    <t>"nakládání výkopku na mezideponii" 97,125</t>
  </si>
  <si>
    <t>"nakládání přebytečného objemu výkopku z rýh kanalizačního potrubí" 2,203+8,808+3,14*0,3^2*(0,74+0,87)</t>
  </si>
  <si>
    <t>-2129708314</t>
  </si>
  <si>
    <t>"uložení přebytečného objemu výkopku na skládce" 93,043</t>
  </si>
  <si>
    <t>93,043*1,85 'Přepočtené koeficientem množství</t>
  </si>
  <si>
    <t>-538297246</t>
  </si>
  <si>
    <t>"zpětný zásyp nad vsakovacím blokem" 97,125-42,0</t>
  </si>
  <si>
    <t>"zpětný zásyp rýh pro kanalizační potrubí" 16,515-11,466</t>
  </si>
  <si>
    <t>1670625883</t>
  </si>
  <si>
    <t>"dešťová kanalizace - západní trasa" 14,10*0,75*0,4</t>
  </si>
  <si>
    <t>"dešťová kanalizace - východní trasa" 15,26*0,75*0,4</t>
  </si>
  <si>
    <t>947423651</t>
  </si>
  <si>
    <t>8,808*2 'Přepočtené koeficientem množství</t>
  </si>
  <si>
    <t>181152302</t>
  </si>
  <si>
    <t>Úprava pláně na stavbách silnic a dálnic strojně v zářezech mimo skalních se zhutněním</t>
  </si>
  <si>
    <t>-348708960</t>
  </si>
  <si>
    <t>https://podminky.urs.cz/item/CS_URS_2025_02/181152302</t>
  </si>
  <si>
    <t>"celková plocha" 51,0</t>
  </si>
  <si>
    <t>181912112</t>
  </si>
  <si>
    <t>Úprava pláně vyrovnáním výškových rozdílů ručně v hornině třídy těžitelnosti I skupiny 3 se zhutněním</t>
  </si>
  <si>
    <t>-1960403748</t>
  </si>
  <si>
    <t>https://podminky.urs.cz/item/CS_URS_2025_02/181912112</t>
  </si>
  <si>
    <t>"vsakovací blok - úprava základové spáry" 14,0*5,0</t>
  </si>
  <si>
    <t>"úprava základové spáry pod drenáží" 47,5*0,8</t>
  </si>
  <si>
    <t>211531111</t>
  </si>
  <si>
    <t>Výplň kamenivem do rýh odvodňovacích žeber nebo trativodů bez zhutnění, s úpravou povrchu výplně kamenivem hrubým drceným frakce 16 až 63 mm</t>
  </si>
  <si>
    <t>2028140956</t>
  </si>
  <si>
    <t>https://podminky.urs.cz/item/CS_URS_2025_02/211531111</t>
  </si>
  <si>
    <t>"zpětný zásyp drenážních rýh" 20,959+18,618-3,8</t>
  </si>
  <si>
    <t>212532111</t>
  </si>
  <si>
    <t>Lože pro trativody z kameniva hrubého drceného</t>
  </si>
  <si>
    <t>-848246870</t>
  </si>
  <si>
    <t>https://podminky.urs.cz/item/CS_URS_2025_02/212532111</t>
  </si>
  <si>
    <t>"drenážní potrubí - západní trasa" 24,30*0,08</t>
  </si>
  <si>
    <t>"drenážní potrubí - východní trasa" 23,20*0,08</t>
  </si>
  <si>
    <t>212755214</t>
  </si>
  <si>
    <t>Trativody bez lože a obsypu z drenážních trubek plastových flexibilních DN 100 mm</t>
  </si>
  <si>
    <t>-974274105</t>
  </si>
  <si>
    <t>https://podminky.urs.cz/item/CS_URS_2025_02/212755214</t>
  </si>
  <si>
    <t>"drenážní potrubí - západní trasa" 24,30</t>
  </si>
  <si>
    <t>"drenážní potrubí - východní trasa" 23,20</t>
  </si>
  <si>
    <t>213141112</t>
  </si>
  <si>
    <t>Zřízení vrstvy z geotextilie filtrační, separační, odvodňovací, ochranné, výztužné nebo protierozní v rovině nebo ve sklonu do 1:5, šířky přes 3 do 6 m</t>
  </si>
  <si>
    <t>-499143638</t>
  </si>
  <si>
    <t>https://podminky.urs.cz/item/CS_URS_2025_02/213141112</t>
  </si>
  <si>
    <t>"vsakovací blok rozměru 14000/5000/600mm" 14,0*5,0*2+(14,0*2+50*2)*0,6</t>
  </si>
  <si>
    <t>69311089</t>
  </si>
  <si>
    <t>geotextilie netkaná separační, ochranná, filtrační, drenážní PES 600g/m2</t>
  </si>
  <si>
    <t>-868919584</t>
  </si>
  <si>
    <t>216,8*1,1845 'Přepočtené koeficientem množství</t>
  </si>
  <si>
    <t>-1181734694</t>
  </si>
  <si>
    <t>"dešťová kanalizace - západní trasa" 14,10*0,75*0,10</t>
  </si>
  <si>
    <t>"dešťová kanalizace - východní trasa" 15,26*0,75*0,10</t>
  </si>
  <si>
    <t>457531112</t>
  </si>
  <si>
    <t>Filtrační vrstvy jakékoliv tloušťky a sklonu z hrubého drceného kameniva bez zhutnění, frakce od 16-63 do 32-63 mm</t>
  </si>
  <si>
    <t>440966026</t>
  </si>
  <si>
    <t>https://podminky.urs.cz/item/CS_URS_2025_02/457531112</t>
  </si>
  <si>
    <t>"vsakovací blok rozměru 14000/5000/600mm" 14,0*5,0*0,6</t>
  </si>
  <si>
    <t>1975661968</t>
  </si>
  <si>
    <t>596412123</t>
  </si>
  <si>
    <t>Kladení dlažby z betonových vegetačních dlaždic pozemních komunikací s ložem z kameniva těženého nebo drceného tl. do 50 mm, s vyplněním spár a vegetačních otvorů, s hutněním vibrováním velikosti dlaždic přes 0,09 m2 tl. 80 mm, pro plochy přes 50 do 100 m2</t>
  </si>
  <si>
    <t>-516829984</t>
  </si>
  <si>
    <t>https://podminky.urs.cz/item/CS_URS_2025_02/596412123</t>
  </si>
  <si>
    <t>59246016</t>
  </si>
  <si>
    <t>dlažba plošná vegetační betonová 600x400mm tl 80mm přírodní</t>
  </si>
  <si>
    <t>276689573</t>
  </si>
  <si>
    <t>51*1,03 'Přepočtené koeficientem množství</t>
  </si>
  <si>
    <t>629995101</t>
  </si>
  <si>
    <t>Očištění vnějších ploch tlakovou vodou omytím tlakovou vodou</t>
  </si>
  <si>
    <t>-1831535718</t>
  </si>
  <si>
    <t>https://podminky.urs.cz/item/CS_URS_2025_02/629995101</t>
  </si>
  <si>
    <t>"předúprava plochy pro sanace stávajícího obvodového zdiva pódia" 38,0*1,25</t>
  </si>
  <si>
    <t>631312141</t>
  </si>
  <si>
    <t>Doplnění dosavadních mazanin prostým betonem s dodáním hmot, bez potěru, plochy jednotlivě rýh v dosavadních mazaninách</t>
  </si>
  <si>
    <t>-288162316</t>
  </si>
  <si>
    <t>https://podminky.urs.cz/item/CS_URS_2025_02/631312141</t>
  </si>
  <si>
    <t>"obnova betonových ploch" 1,15</t>
  </si>
  <si>
    <t>871263120</t>
  </si>
  <si>
    <t>Montáž kanalizačního potrubí z tvrdého PVC-U hladkého plnostěnného tuhost SN 4 DN 110</t>
  </si>
  <si>
    <t>-596644883</t>
  </si>
  <si>
    <t>https://podminky.urs.cz/item/CS_URS_2025_02/871263120</t>
  </si>
  <si>
    <t>"dešťová kanalizace - západní trasa" 14,10</t>
  </si>
  <si>
    <t>"dešťová kanalizace - východní trasa" 15,26</t>
  </si>
  <si>
    <t>28611115</t>
  </si>
  <si>
    <t>trubka kanalizační hrdlová hladká PVC DN100 tř.SN4</t>
  </si>
  <si>
    <t>-585072324</t>
  </si>
  <si>
    <t>29,36*1,05 'Přepočtené koeficientem množství</t>
  </si>
  <si>
    <t>877260310</t>
  </si>
  <si>
    <t>Montáž tvarovek na kanalizačním plastovém potrubí z PP nebo PVC-U hladkého plnostěnného kolen, víček nebo hrdlových uzávěrů DN 100</t>
  </si>
  <si>
    <t>94719003</t>
  </si>
  <si>
    <t>https://podminky.urs.cz/item/CS_URS_2025_02/877260310</t>
  </si>
  <si>
    <t>28611351</t>
  </si>
  <si>
    <t>koleno kanalizační PVC KG 110x45°</t>
  </si>
  <si>
    <t>1247682917</t>
  </si>
  <si>
    <t>"trasový oblouk dešťové kanalizace" 1</t>
  </si>
  <si>
    <t>28611352</t>
  </si>
  <si>
    <t>koleno kanalizační PVC KG 110x67°</t>
  </si>
  <si>
    <t>-1917332253</t>
  </si>
  <si>
    <t>28611353</t>
  </si>
  <si>
    <t>koleno kanalizační PVC KG 110x87°</t>
  </si>
  <si>
    <t>589794247</t>
  </si>
  <si>
    <t>"oblouky pro napojení LSS" 2</t>
  </si>
  <si>
    <t>877260320</t>
  </si>
  <si>
    <t>Montáž tvarovek na kanalizačním plastovém potrubí z PP nebo PVC-U hladkého plnostěnného odboček DN 100</t>
  </si>
  <si>
    <t>189313695</t>
  </si>
  <si>
    <t>https://podminky.urs.cz/item/CS_URS_2025_02/877260320</t>
  </si>
  <si>
    <t>28611387</t>
  </si>
  <si>
    <t>odbočka kanalizační plastová s hrdlem KG 110/110/45°</t>
  </si>
  <si>
    <t>-387190655</t>
  </si>
  <si>
    <t>"odbočka pro napojení drenážního potrubí" 2</t>
  </si>
  <si>
    <t>892271111</t>
  </si>
  <si>
    <t>Tlakové zkoušky vodou na potrubí DN 100 nebo 125</t>
  </si>
  <si>
    <t>-556938200</t>
  </si>
  <si>
    <t>https://podminky.urs.cz/item/CS_URS_2025_02/892271111</t>
  </si>
  <si>
    <t>894812311</t>
  </si>
  <si>
    <t>Revizní a čistící šachta z polypropylenu PP pro hladké trouby DN 600 šachtové dno (DN šachty / DN trubního vedení) DN 600/160 průtočné</t>
  </si>
  <si>
    <t>650463885</t>
  </si>
  <si>
    <t>https://podminky.urs.cz/item/CS_URS_2025_02/894812311</t>
  </si>
  <si>
    <t>"revizní šachta RŠ.1 a RŠ.2" 2</t>
  </si>
  <si>
    <t>894812312</t>
  </si>
  <si>
    <t>Revizní a čistící šachta z polypropylenu PP pro hladké trouby DN 600 šachtové dno (DN šachty / DN trubního vedení) DN 600/160 průtočné 30°,60°,90°</t>
  </si>
  <si>
    <t>1769887455</t>
  </si>
  <si>
    <t>https://podminky.urs.cz/item/CS_URS_2025_02/894812312</t>
  </si>
  <si>
    <t>894812331</t>
  </si>
  <si>
    <t>Revizní a čistící šachta z polypropylenu PP pro hladké trouby DN 600 roura šachtová korugovaná, světlé hloubky 1 000 mm</t>
  </si>
  <si>
    <t>-1145227776</t>
  </si>
  <si>
    <t>https://podminky.urs.cz/item/CS_URS_2025_02/894812331</t>
  </si>
  <si>
    <t>894812339</t>
  </si>
  <si>
    <t>Revizní a čistící šachta z polypropylenu PP pro hladké trouby DN 600 Příplatek k cenám 2331 - 2334 za uříznutí šachtové roury</t>
  </si>
  <si>
    <t>-1625649540</t>
  </si>
  <si>
    <t>https://podminky.urs.cz/item/CS_URS_2025_02/894812339</t>
  </si>
  <si>
    <t>894812352</t>
  </si>
  <si>
    <t>Revizní a čistící šachta z polypropylenu PP pro hladké trouby DN 600 poklop (mříž) litinový pro třídu zatížení A15 s teleskopickým adaptérem</t>
  </si>
  <si>
    <t>-1118378630</t>
  </si>
  <si>
    <t>https://podminky.urs.cz/item/CS_URS_2025_02/894812352</t>
  </si>
  <si>
    <t>113106193</t>
  </si>
  <si>
    <t>Rozebrání dlažeb vozovek a ploch s přemístěním hmot na skládku na vzdálenost do 3 m nebo s naložením na dopravní prostředek, s jakoukoliv výplní spár ručně z vegetační dlažby s ložem z kameniva betonové</t>
  </si>
  <si>
    <t>1877369212</t>
  </si>
  <si>
    <t>https://podminky.urs.cz/item/CS_URS_2025_02/113106193</t>
  </si>
  <si>
    <t>"rozebrání plochy vegetační dlažby (výměra dle v.č.D1: 101.1.01)" 30,0</t>
  </si>
  <si>
    <t>711142821</t>
  </si>
  <si>
    <t>Odstranění izolace proti vodě, vlhkosti a plynům z přitavených pásů NAIP z plochy svislé S dvouvrstvé</t>
  </si>
  <si>
    <t>1287659132</t>
  </si>
  <si>
    <t>https://podminky.urs.cz/item/CS_URS_2025_02/711142821</t>
  </si>
  <si>
    <t>"sanace stávajícího obvodového zdiva pódia" 35,0*1,15</t>
  </si>
  <si>
    <t>711162811</t>
  </si>
  <si>
    <t>Odstranění izolace proti vodě, vlhkosti a plynům z nopových fólií z plochy svislé S</t>
  </si>
  <si>
    <t>-1675320316</t>
  </si>
  <si>
    <t>https://podminky.urs.cz/item/CS_URS_2025_02/711162811</t>
  </si>
  <si>
    <t>964073221</t>
  </si>
  <si>
    <t>Vybourání válcovaných nosníků uložených ve zdivu cihelném délky do 4 m, hmotnosti do 20 kg/m</t>
  </si>
  <si>
    <t>-1798703703</t>
  </si>
  <si>
    <t>https://podminky.urs.cz/item/CS_URS_2025_02/964073221</t>
  </si>
  <si>
    <t>"demontáž nosníku UPN 120 dl.10600mm" 10,6*13,4/1000</t>
  </si>
  <si>
    <t>965042231</t>
  </si>
  <si>
    <t>Bourání mazanin betonových nebo z litého asfaltu tl. přes 100 mm, plochy do 4 m2</t>
  </si>
  <si>
    <t>-1787269114</t>
  </si>
  <si>
    <t>https://podminky.urs.cz/item/CS_URS_2025_02/965042231</t>
  </si>
  <si>
    <t>"vybourání rýhy ve stávající desce" 2,72*0,7*0,15</t>
  </si>
  <si>
    <t>965042241</t>
  </si>
  <si>
    <t>Bourání mazanin betonových nebo z litého asfaltu tl. přes 100 mm, plochy přes 4 m2</t>
  </si>
  <si>
    <t>1473908023</t>
  </si>
  <si>
    <t>https://podminky.urs.cz/item/CS_URS_2025_02/965042241</t>
  </si>
  <si>
    <t>"vybourání betonové desky a žlabu" 3,2</t>
  </si>
  <si>
    <t>977311111</t>
  </si>
  <si>
    <t>Řezání stávajících betonových mazanin bez vyztužení hloubky do 50 mm</t>
  </si>
  <si>
    <t>1965053907</t>
  </si>
  <si>
    <t>https://podminky.urs.cz/item/CS_URS_2025_02/977311111</t>
  </si>
  <si>
    <t>"říznutí obrysu betonových desek" 5,8+5,4</t>
  </si>
  <si>
    <t>978015391</t>
  </si>
  <si>
    <t>Otlučení vápenných nebo vápenocementových omítek vnějších ploch s vyškrabáním spar a s očištěním zdiva stupně členitosti 1 a 2, v rozsahu přes 80 do 100 %</t>
  </si>
  <si>
    <t>183173263</t>
  </si>
  <si>
    <t>https://podminky.urs.cz/item/CS_URS_2025_02/978015391</t>
  </si>
  <si>
    <t>"předúprava plochy pro sanace stávajícího obvodového zdiva pódia" 35,0*1,15</t>
  </si>
  <si>
    <t>489978933</t>
  </si>
  <si>
    <t>-2116715841</t>
  </si>
  <si>
    <t>-717566779</t>
  </si>
  <si>
    <t>18,494*19 'Přepočtené koeficientem množství</t>
  </si>
  <si>
    <t>997013645</t>
  </si>
  <si>
    <t>Poplatek za uložení stavebního odpadu na skládce (skládkovné) asfaltového bez obsahu dehtu zatříděného do Katalogu odpadů pod kódem 17 03 02</t>
  </si>
  <si>
    <t>-37418612</t>
  </si>
  <si>
    <t>https://podminky.urs.cz/item/CS_URS_2025_02/997013645</t>
  </si>
  <si>
    <t>997013813</t>
  </si>
  <si>
    <t>Poplatek za uložení stavebního odpadu na skládce (skládkovné) z plastických hmot zatříděného do Katalogu odpadů pod kódem 17 02 03</t>
  </si>
  <si>
    <t>-1531364744</t>
  </si>
  <si>
    <t>https://podminky.urs.cz/item/CS_URS_2025_02/997013813</t>
  </si>
  <si>
    <t>-1960983406</t>
  </si>
  <si>
    <t>997013871</t>
  </si>
  <si>
    <t>Poplatek za uložení stavebního odpadu na recyklační skládce (skládkovné) směsného stavebního a demoličního zatříděného do Katalogu odpadů pod kódem 17 09 04</t>
  </si>
  <si>
    <t>-533951609</t>
  </si>
  <si>
    <t>https://podminky.urs.cz/item/CS_URS_2025_02/997013871</t>
  </si>
  <si>
    <t>1968619366</t>
  </si>
  <si>
    <t>711491272</t>
  </si>
  <si>
    <t>Provedení doplňků izolace proti vodě textilií na ploše svislé S vrstva ochranná</t>
  </si>
  <si>
    <t>123903710</t>
  </si>
  <si>
    <t>https://podminky.urs.cz/item/CS_URS_2025_02/711491272</t>
  </si>
  <si>
    <t>"ochrana sanačního souvrství s přetažením pod drenáž" 97,25</t>
  </si>
  <si>
    <t>69311068</t>
  </si>
  <si>
    <t>geotextilie netkaná separační, ochranná, filtrační, drenážní PP 300g/m2</t>
  </si>
  <si>
    <t>201295583</t>
  </si>
  <si>
    <t>97,25*1,05 'Přepočtené koeficientem množství</t>
  </si>
  <si>
    <t>1417429660</t>
  </si>
  <si>
    <t>Agreg.cena 711-WEB</t>
  </si>
  <si>
    <t>Provedení hydroizolace svislého zdiva stěrkovým sanačním souvrstvím vyztuženým skelnou tkaninou R131 včetně ochranné vrstvy z nopové folie ukončené systémovou lištou</t>
  </si>
  <si>
    <t>-1081045989</t>
  </si>
  <si>
    <t>Poznámka k položce:_x000d_
Konkrétní technickou specifikaci hydroizolačního souvrství poskytuje výkres č.D1: SO 101.1.03 - skladba A Hydroizolace spodní stavby. V této položce musí být zahrnuty veškeré náklady na provedení sspecifikovaného hydroizolačního souvrství, pokud nejsou zahrnuty v jiných položkách.</t>
  </si>
  <si>
    <t>721242115</t>
  </si>
  <si>
    <t>Lapače střešních splavenin polypropylenové (PP) s kulovým kloubem na odtoku DN 110</t>
  </si>
  <si>
    <t>1643868497</t>
  </si>
  <si>
    <t>https://podminky.urs.cz/item/CS_URS_2025_02/721242115</t>
  </si>
  <si>
    <t>"nové LSS stávající střešních svodů" 2</t>
  </si>
  <si>
    <t>-787281733</t>
  </si>
  <si>
    <t>https://podminky.urs.cz/item/CS_URS_2025_02/998721201</t>
  </si>
  <si>
    <t>HZS1301</t>
  </si>
  <si>
    <t>Hodinové zúčtovací sazby profesí HSV provádění konstrukcí zedník</t>
  </si>
  <si>
    <t>614516967</t>
  </si>
  <si>
    <t>https://podminky.urs.cz/item/CS_URS_2025_02/HZS1301</t>
  </si>
  <si>
    <t>"předúprava plochy pro sanace stávajícího obvodového zdiva pódia - zbroušení rohů pomocí úhlové brusky" 10,0</t>
  </si>
  <si>
    <t>HZS1302</t>
  </si>
  <si>
    <t>Hodinové zúčtovací sazby profesí HSV provádění konstrukcí zedník specialista</t>
  </si>
  <si>
    <t>-1626888976</t>
  </si>
  <si>
    <t>https://podminky.urs.cz/item/CS_URS_2025_02/HZS1302</t>
  </si>
  <si>
    <t>"předúprava plochy pro sanace stávajícího obvodového zdiva pódia - opravy spár, děr a trhlin + reprofilace podkladu" 25,0</t>
  </si>
  <si>
    <t>"předúprava plochy pro sanace stávajícího obvodového zdiva pódia - provedení fabionu na styku základového pasu a zdiva" 5,0</t>
  </si>
  <si>
    <t>WBR.SAB91530</t>
  </si>
  <si>
    <t>bitumenová hydroizolační a lepící hmota</t>
  </si>
  <si>
    <t>-1431723753</t>
  </si>
  <si>
    <t>WBR.SAB93325</t>
  </si>
  <si>
    <t>cementová těsnící a hydroizlační stěrka</t>
  </si>
  <si>
    <t>744002302</t>
  </si>
  <si>
    <t>VON - Vedlejší a ostatní náklady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</si>
  <si>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</si>
  <si>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</si>
  <si>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</si>
  <si>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VRN7 - Provozní vlivy</t>
  </si>
  <si>
    <t>VRN</t>
  </si>
  <si>
    <t>Vedlejší rozpočtové náklady</t>
  </si>
  <si>
    <t>VRN1</t>
  </si>
  <si>
    <t>Průzkumné, zeměměřičské a projektové práce</t>
  </si>
  <si>
    <t>012164000</t>
  </si>
  <si>
    <t>Vytyčení a zaměření inženýrských sítí</t>
  </si>
  <si>
    <t>1024</t>
  </si>
  <si>
    <t>-1685700238</t>
  </si>
  <si>
    <t>https://podminky.urs.cz/item/CS_URS_2025_01/012164000</t>
  </si>
  <si>
    <t>012234000</t>
  </si>
  <si>
    <t>Vytyčení obvodu stavby</t>
  </si>
  <si>
    <t>-1784066588</t>
  </si>
  <si>
    <t>https://podminky.urs.cz/item/CS_URS_2025_01/012234000</t>
  </si>
  <si>
    <t>012344000</t>
  </si>
  <si>
    <t>Vytyčovací práce</t>
  </si>
  <si>
    <t>1620064788</t>
  </si>
  <si>
    <t>https://podminky.urs.cz/item/CS_URS_2025_01/012344000</t>
  </si>
  <si>
    <t>012414000</t>
  </si>
  <si>
    <t>Geometrický plán</t>
  </si>
  <si>
    <t>1293177875</t>
  </si>
  <si>
    <t>https://podminky.urs.cz/item/CS_URS_2025_01/012414000</t>
  </si>
  <si>
    <t>Poznámka k položce:_x000d_
Položka obsahuje náklady na vypracování GP pro katastr nemovitostí.</t>
  </si>
  <si>
    <t>012434000</t>
  </si>
  <si>
    <t>Geodetická aktualizační dokumentace (GAD DTM)</t>
  </si>
  <si>
    <t>-1165207364</t>
  </si>
  <si>
    <t>https://podminky.urs.cz/item/CS_URS_2025_01/012434000</t>
  </si>
  <si>
    <t>012444000</t>
  </si>
  <si>
    <t>Geodetické měření skutečného provedení stavby</t>
  </si>
  <si>
    <t>-1637403933</t>
  </si>
  <si>
    <t>https://podminky.urs.cz/item/CS_URS_2025_01/012444000</t>
  </si>
  <si>
    <t>013254000</t>
  </si>
  <si>
    <t>Dokumentace skutečného provedení stavby</t>
  </si>
  <si>
    <t>57306198</t>
  </si>
  <si>
    <t>https://podminky.urs.cz/item/CS_URS_2025_01/013254000</t>
  </si>
  <si>
    <t>Poznámka k položce:_x000d_
Položka obsahuje náklady na vypracování projektové dokumentace skutečného provedení stavby dle přílohy č.14 vyhlášky č.499/2006 Sb., o dokumentaci staveb.</t>
  </si>
  <si>
    <t>013294000</t>
  </si>
  <si>
    <t>Ostatní dokumentace stavby</t>
  </si>
  <si>
    <t>-2016411868</t>
  </si>
  <si>
    <t>https://podminky.urs.cz/item/CS_URS_2025_01/013294000</t>
  </si>
  <si>
    <t>Poznámka k položce:_x000d_
Položka obsahuje náklady na vypracování dílenské nebo výrobní dokumentace dílčích částí stavby (např.zámečnické, truhlářské, klempířské konstrukce, fasádní dřevěný obklad apod.).</t>
  </si>
  <si>
    <t>VRN3</t>
  </si>
  <si>
    <t>Zařízení staveniště</t>
  </si>
  <si>
    <t>030001000</t>
  </si>
  <si>
    <t>1064710047</t>
  </si>
  <si>
    <t>https://podminky.urs.cz/item/CS_URS_2025_01/030001000</t>
  </si>
  <si>
    <t xml:space="preserve">Poznámka k položce:_x000d_
Položka obsahuje zejména náklady na :_x000d_
- administrativní,  sociální a skladovací zařízení (kanceláře, šatny, umývárny, jídelny, mobilní WC s příp. čištěním odpadních vod,   mobilní sklady a přístřešky pro skladování materiálu)_x000d_
- provizorní komunikace (silnice, chodníky, lávky, můstky, rampy v jakémkoli materiálovém provedení)_x000d_
- připojení zařízení staveniště na inženýrské sítě vč.nákladů na energie_x000d_
- oplocení, osvětlení, ostraha zařízení staveniště v nezbytném rozsahu_x000d_
- opatření na nezbytnou ochranu sousedních pozemků a staveb_x000d_
- projekční, inženýrské a administrativní činnosti v souvislosti s aplikací výše uvedených opatření (projednání s dotčenými správními   orgány apod.) </t>
  </si>
  <si>
    <t>VRN7</t>
  </si>
  <si>
    <t>Provozní vlivy</t>
  </si>
  <si>
    <t>075103000</t>
  </si>
  <si>
    <t>Ochranná pásma elektrického vedení</t>
  </si>
  <si>
    <t>957971868</t>
  </si>
  <si>
    <t>https://podminky.urs.cz/item/CS_URS_2025_01/075103000</t>
  </si>
  <si>
    <t>Poznámka k položce:_x000d_
Položka obsahuje náklady na činnosti v ocgranném pásmu kabelového vedení CETIN.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</si>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</sst>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5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7" fillId="2" borderId="20" xfId="0" applyFont="1" applyFill="1" applyBorder="1" applyAlignment="1" applyProtection="1">
      <alignment horizontal="left" vertical="center"/>
      <protection locked="0"/>
    </xf>
    <xf numFmtId="0" fontId="37" fillId="0" borderId="21" xfId="0" applyFont="1" applyBorder="1" applyAlignment="1" applyProtection="1">
      <alignment horizontal="center"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image" Target="../media/image1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20.jpg" /><Relationship Id="rId2" Type="http://schemas.openxmlformats.org/officeDocument/2006/relationships/image" Target="../media/image21.jpg" /><Relationship Id="rId3" Type="http://schemas.openxmlformats.org/officeDocument/2006/relationships/image" Target="../media/image22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4</xdr:row>
      <xdr:rowOff>34925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42</xdr:row>
      <xdr:rowOff>47625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8255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45</xdr:row>
      <xdr:rowOff>8255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99</xdr:row>
      <xdr:rowOff>0</xdr:rowOff>
    </xdr:from>
    <xdr:to>
      <xdr:col>9</xdr:col>
      <xdr:colOff>1215390</xdr:colOff>
      <xdr:row>100</xdr:row>
      <xdr:rowOff>8255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8255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45</xdr:row>
      <xdr:rowOff>8255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90</xdr:row>
      <xdr:rowOff>0</xdr:rowOff>
    </xdr:from>
    <xdr:to>
      <xdr:col>9</xdr:col>
      <xdr:colOff>1215390</xdr:colOff>
      <xdr:row>91</xdr:row>
      <xdr:rowOff>8255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8255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45</xdr:row>
      <xdr:rowOff>8255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72</xdr:row>
      <xdr:rowOff>0</xdr:rowOff>
    </xdr:from>
    <xdr:to>
      <xdr:col>9</xdr:col>
      <xdr:colOff>1215390</xdr:colOff>
      <xdr:row>73</xdr:row>
      <xdr:rowOff>8255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8255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45</xdr:row>
      <xdr:rowOff>8255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79</xdr:row>
      <xdr:rowOff>0</xdr:rowOff>
    </xdr:from>
    <xdr:to>
      <xdr:col>9</xdr:col>
      <xdr:colOff>1215390</xdr:colOff>
      <xdr:row>80</xdr:row>
      <xdr:rowOff>8255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8255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45</xdr:row>
      <xdr:rowOff>8255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69</xdr:row>
      <xdr:rowOff>0</xdr:rowOff>
    </xdr:from>
    <xdr:to>
      <xdr:col>9</xdr:col>
      <xdr:colOff>1215390</xdr:colOff>
      <xdr:row>70</xdr:row>
      <xdr:rowOff>8255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23" TargetMode="External" /><Relationship Id="rId2" Type="http://schemas.openxmlformats.org/officeDocument/2006/relationships/hyperlink" Target="https://podminky.urs.cz/item/CS_URS_2025_02/131251100" TargetMode="External" /><Relationship Id="rId3" Type="http://schemas.openxmlformats.org/officeDocument/2006/relationships/hyperlink" Target="https://podminky.urs.cz/item/CS_URS_2025_02/131251102" TargetMode="External" /><Relationship Id="rId4" Type="http://schemas.openxmlformats.org/officeDocument/2006/relationships/hyperlink" Target="https://podminky.urs.cz/item/CS_URS_2025_02/131251104" TargetMode="External" /><Relationship Id="rId5" Type="http://schemas.openxmlformats.org/officeDocument/2006/relationships/hyperlink" Target="https://podminky.urs.cz/item/CS_URS_2025_02/132251101" TargetMode="External" /><Relationship Id="rId6" Type="http://schemas.openxmlformats.org/officeDocument/2006/relationships/hyperlink" Target="https://podminky.urs.cz/item/CS_URS_2025_01/132251103" TargetMode="External" /><Relationship Id="rId7" Type="http://schemas.openxmlformats.org/officeDocument/2006/relationships/hyperlink" Target="https://podminky.urs.cz/item/CS_URS_2025_02/162751117" TargetMode="External" /><Relationship Id="rId8" Type="http://schemas.openxmlformats.org/officeDocument/2006/relationships/hyperlink" Target="https://podminky.urs.cz/item/CS_URS_2025_02/162751119" TargetMode="External" /><Relationship Id="rId9" Type="http://schemas.openxmlformats.org/officeDocument/2006/relationships/hyperlink" Target="https://podminky.urs.cz/item/CS_URS_2025_02/171201231" TargetMode="External" /><Relationship Id="rId10" Type="http://schemas.openxmlformats.org/officeDocument/2006/relationships/hyperlink" Target="https://podminky.urs.cz/item/CS_URS_2025_02/174151101" TargetMode="External" /><Relationship Id="rId11" Type="http://schemas.openxmlformats.org/officeDocument/2006/relationships/hyperlink" Target="https://podminky.urs.cz/item/CS_URS_2025_02/174251101" TargetMode="External" /><Relationship Id="rId12" Type="http://schemas.openxmlformats.org/officeDocument/2006/relationships/hyperlink" Target="https://podminky.urs.cz/item/CS_URS_2025_02/175111101" TargetMode="External" /><Relationship Id="rId13" Type="http://schemas.openxmlformats.org/officeDocument/2006/relationships/hyperlink" Target="https://podminky.urs.cz/item/CS_URS_2025_02/181951112" TargetMode="External" /><Relationship Id="rId14" Type="http://schemas.openxmlformats.org/officeDocument/2006/relationships/hyperlink" Target="https://podminky.urs.cz/item/CS_URS_2025_01/183102321" TargetMode="External" /><Relationship Id="rId15" Type="http://schemas.openxmlformats.org/officeDocument/2006/relationships/hyperlink" Target="https://podminky.urs.cz/item/CS_URS_2025_01/184102126" TargetMode="External" /><Relationship Id="rId16" Type="http://schemas.openxmlformats.org/officeDocument/2006/relationships/hyperlink" Target="https://podminky.urs.cz/item/CS_URS_2025_01/184215136" TargetMode="External" /><Relationship Id="rId17" Type="http://schemas.openxmlformats.org/officeDocument/2006/relationships/hyperlink" Target="https://podminky.urs.cz/item/CS_URS_2025_01/184401122" TargetMode="External" /><Relationship Id="rId18" Type="http://schemas.openxmlformats.org/officeDocument/2006/relationships/hyperlink" Target="https://podminky.urs.cz/item/CS_URS_2025_01/213141111" TargetMode="External" /><Relationship Id="rId19" Type="http://schemas.openxmlformats.org/officeDocument/2006/relationships/hyperlink" Target="https://podminky.urs.cz/item/CS_URS_2025_02/270002102" TargetMode="External" /><Relationship Id="rId20" Type="http://schemas.openxmlformats.org/officeDocument/2006/relationships/hyperlink" Target="https://podminky.urs.cz/item/CS_URS_2025_02/270002112" TargetMode="External" /><Relationship Id="rId21" Type="http://schemas.openxmlformats.org/officeDocument/2006/relationships/hyperlink" Target="https://podminky.urs.cz/item/CS_URS_2025_02/270002122" TargetMode="External" /><Relationship Id="rId22" Type="http://schemas.openxmlformats.org/officeDocument/2006/relationships/hyperlink" Target="https://podminky.urs.cz/item/CS_URS_2025_02/271532212" TargetMode="External" /><Relationship Id="rId23" Type="http://schemas.openxmlformats.org/officeDocument/2006/relationships/hyperlink" Target="https://podminky.urs.cz/item/CS_URS_2025_02/271562211" TargetMode="External" /><Relationship Id="rId24" Type="http://schemas.openxmlformats.org/officeDocument/2006/relationships/hyperlink" Target="https://podminky.urs.cz/item/CS_URS_2025_02/273321311" TargetMode="External" /><Relationship Id="rId25" Type="http://schemas.openxmlformats.org/officeDocument/2006/relationships/hyperlink" Target="https://podminky.urs.cz/item/CS_URS_2025_02/273351121" TargetMode="External" /><Relationship Id="rId26" Type="http://schemas.openxmlformats.org/officeDocument/2006/relationships/hyperlink" Target="https://podminky.urs.cz/item/CS_URS_2025_02/273351122" TargetMode="External" /><Relationship Id="rId27" Type="http://schemas.openxmlformats.org/officeDocument/2006/relationships/hyperlink" Target="https://podminky.urs.cz/item/CS_URS_2025_02/273362021" TargetMode="External" /><Relationship Id="rId28" Type="http://schemas.openxmlformats.org/officeDocument/2006/relationships/hyperlink" Target="https://podminky.urs.cz/item/CS_URS_2025_02/274313711" TargetMode="External" /><Relationship Id="rId29" Type="http://schemas.openxmlformats.org/officeDocument/2006/relationships/hyperlink" Target="https://podminky.urs.cz/item/CS_URS_2025_02/274352241" TargetMode="External" /><Relationship Id="rId30" Type="http://schemas.openxmlformats.org/officeDocument/2006/relationships/hyperlink" Target="https://podminky.urs.cz/item/CS_URS_2025_02/274352242" TargetMode="External" /><Relationship Id="rId31" Type="http://schemas.openxmlformats.org/officeDocument/2006/relationships/hyperlink" Target="https://podminky.urs.cz/item/CS_URS_2025_02/279113133" TargetMode="External" /><Relationship Id="rId32" Type="http://schemas.openxmlformats.org/officeDocument/2006/relationships/hyperlink" Target="https://podminky.urs.cz/item/CS_URS_2025_02/279113134" TargetMode="External" /><Relationship Id="rId33" Type="http://schemas.openxmlformats.org/officeDocument/2006/relationships/hyperlink" Target="https://podminky.urs.cz/item/CS_URS_2025_02/311235131" TargetMode="External" /><Relationship Id="rId34" Type="http://schemas.openxmlformats.org/officeDocument/2006/relationships/hyperlink" Target="https://podminky.urs.cz/item/CS_URS_2025_02/311235151" TargetMode="External" /><Relationship Id="rId35" Type="http://schemas.openxmlformats.org/officeDocument/2006/relationships/hyperlink" Target="https://podminky.urs.cz/item/CS_URS_2025_02/311238935" TargetMode="External" /><Relationship Id="rId36" Type="http://schemas.openxmlformats.org/officeDocument/2006/relationships/hyperlink" Target="https://podminky.urs.cz/item/CS_URS_2025_02/311238937" TargetMode="External" /><Relationship Id="rId37" Type="http://schemas.openxmlformats.org/officeDocument/2006/relationships/hyperlink" Target="https://podminky.urs.cz/item/CS_URS_2025_02/317168022" TargetMode="External" /><Relationship Id="rId38" Type="http://schemas.openxmlformats.org/officeDocument/2006/relationships/hyperlink" Target="https://podminky.urs.cz/item/CS_URS_2025_02/317168052" TargetMode="External" /><Relationship Id="rId39" Type="http://schemas.openxmlformats.org/officeDocument/2006/relationships/hyperlink" Target="https://podminky.urs.cz/item/CS_URS_2025_02/317168053" TargetMode="External" /><Relationship Id="rId40" Type="http://schemas.openxmlformats.org/officeDocument/2006/relationships/hyperlink" Target="https://podminky.urs.cz/item/CS_URS_2025_02/317941121" TargetMode="External" /><Relationship Id="rId41" Type="http://schemas.openxmlformats.org/officeDocument/2006/relationships/hyperlink" Target="https://podminky.urs.cz/item/CS_URS_2025_02/342244221" TargetMode="External" /><Relationship Id="rId42" Type="http://schemas.openxmlformats.org/officeDocument/2006/relationships/hyperlink" Target="https://podminky.urs.cz/item/CS_URS_2025_02/411324545" TargetMode="External" /><Relationship Id="rId43" Type="http://schemas.openxmlformats.org/officeDocument/2006/relationships/hyperlink" Target="https://podminky.urs.cz/item/CS_URS_2025_02/411351011" TargetMode="External" /><Relationship Id="rId44" Type="http://schemas.openxmlformats.org/officeDocument/2006/relationships/hyperlink" Target="https://podminky.urs.cz/item/CS_URS_2025_02/411351012" TargetMode="External" /><Relationship Id="rId45" Type="http://schemas.openxmlformats.org/officeDocument/2006/relationships/hyperlink" Target="https://podminky.urs.cz/item/CS_URS_2025_02/411352103" TargetMode="External" /><Relationship Id="rId46" Type="http://schemas.openxmlformats.org/officeDocument/2006/relationships/hyperlink" Target="https://podminky.urs.cz/item/CS_URS_2025_02/411352104" TargetMode="External" /><Relationship Id="rId47" Type="http://schemas.openxmlformats.org/officeDocument/2006/relationships/hyperlink" Target="https://podminky.urs.cz/item/CS_URS_2025_02/411354313" TargetMode="External" /><Relationship Id="rId48" Type="http://schemas.openxmlformats.org/officeDocument/2006/relationships/hyperlink" Target="https://podminky.urs.cz/item/CS_URS_2025_02/411354314" TargetMode="External" /><Relationship Id="rId49" Type="http://schemas.openxmlformats.org/officeDocument/2006/relationships/hyperlink" Target="https://podminky.urs.cz/item/CS_URS_2025_02/411359111" TargetMode="External" /><Relationship Id="rId50" Type="http://schemas.openxmlformats.org/officeDocument/2006/relationships/hyperlink" Target="https://podminky.urs.cz/item/CS_URS_2025_02/411361821" TargetMode="External" /><Relationship Id="rId51" Type="http://schemas.openxmlformats.org/officeDocument/2006/relationships/hyperlink" Target="https://podminky.urs.cz/item/CS_URS_2025_02/411362021" TargetMode="External" /><Relationship Id="rId52" Type="http://schemas.openxmlformats.org/officeDocument/2006/relationships/hyperlink" Target="https://podminky.urs.cz/item/CS_URS_2025_02/417321414" TargetMode="External" /><Relationship Id="rId53" Type="http://schemas.openxmlformats.org/officeDocument/2006/relationships/hyperlink" Target="https://podminky.urs.cz/item/CS_URS_2025_02/417351115" TargetMode="External" /><Relationship Id="rId54" Type="http://schemas.openxmlformats.org/officeDocument/2006/relationships/hyperlink" Target="https://podminky.urs.cz/item/CS_URS_2025_02/417351116" TargetMode="External" /><Relationship Id="rId55" Type="http://schemas.openxmlformats.org/officeDocument/2006/relationships/hyperlink" Target="https://podminky.urs.cz/item/CS_URS_2025_02/417361821" TargetMode="External" /><Relationship Id="rId56" Type="http://schemas.openxmlformats.org/officeDocument/2006/relationships/hyperlink" Target="https://podminky.urs.cz/item/CS_URS_2025_02/451573111" TargetMode="External" /><Relationship Id="rId57" Type="http://schemas.openxmlformats.org/officeDocument/2006/relationships/hyperlink" Target="https://podminky.urs.cz/item/CS_URS_2025_02/564710001" TargetMode="External" /><Relationship Id="rId58" Type="http://schemas.openxmlformats.org/officeDocument/2006/relationships/hyperlink" Target="https://podminky.urs.cz/item/CS_URS_2025_02/564851011" TargetMode="External" /><Relationship Id="rId59" Type="http://schemas.openxmlformats.org/officeDocument/2006/relationships/hyperlink" Target="https://podminky.urs.cz/item/CS_URS_2025_02/594111112" TargetMode="External" /><Relationship Id="rId60" Type="http://schemas.openxmlformats.org/officeDocument/2006/relationships/hyperlink" Target="https://podminky.urs.cz/item/CS_URS_2025_01/622142001" TargetMode="External" /><Relationship Id="rId61" Type="http://schemas.openxmlformats.org/officeDocument/2006/relationships/hyperlink" Target="https://podminky.urs.cz/item/CS_URS_2025_02/612131101" TargetMode="External" /><Relationship Id="rId62" Type="http://schemas.openxmlformats.org/officeDocument/2006/relationships/hyperlink" Target="https://podminky.urs.cz/item/CS_URS_2025_02/612322121" TargetMode="External" /><Relationship Id="rId63" Type="http://schemas.openxmlformats.org/officeDocument/2006/relationships/hyperlink" Target="https://podminky.urs.cz/item/CS_URS_2025_02/622131101" TargetMode="External" /><Relationship Id="rId64" Type="http://schemas.openxmlformats.org/officeDocument/2006/relationships/hyperlink" Target="https://podminky.urs.cz/item/CS_URS_2025_02/622321121" TargetMode="External" /><Relationship Id="rId65" Type="http://schemas.openxmlformats.org/officeDocument/2006/relationships/hyperlink" Target="https://podminky.urs.cz/item/CS_URS_2025_02/622321141" TargetMode="External" /><Relationship Id="rId66" Type="http://schemas.openxmlformats.org/officeDocument/2006/relationships/hyperlink" Target="https://podminky.urs.cz/item/CS_URS_2025_02/631311122" TargetMode="External" /><Relationship Id="rId67" Type="http://schemas.openxmlformats.org/officeDocument/2006/relationships/hyperlink" Target="https://podminky.urs.cz/item/CS_URS_2025_02/631311125" TargetMode="External" /><Relationship Id="rId68" Type="http://schemas.openxmlformats.org/officeDocument/2006/relationships/hyperlink" Target="https://podminky.urs.cz/item/CS_URS_2025_02/631319012" TargetMode="External" /><Relationship Id="rId69" Type="http://schemas.openxmlformats.org/officeDocument/2006/relationships/hyperlink" Target="https://podminky.urs.cz/item/CS_URS_2025_02/631319173" TargetMode="External" /><Relationship Id="rId70" Type="http://schemas.openxmlformats.org/officeDocument/2006/relationships/hyperlink" Target="https://podminky.urs.cz/item/CS_URS_2025_02/631362021" TargetMode="External" /><Relationship Id="rId71" Type="http://schemas.openxmlformats.org/officeDocument/2006/relationships/hyperlink" Target="https://podminky.urs.cz/item/CS_URS_2025_02/632450121" TargetMode="External" /><Relationship Id="rId72" Type="http://schemas.openxmlformats.org/officeDocument/2006/relationships/hyperlink" Target="https://podminky.urs.cz/item/CS_URS_2025_02/632451101" TargetMode="External" /><Relationship Id="rId73" Type="http://schemas.openxmlformats.org/officeDocument/2006/relationships/hyperlink" Target="https://podminky.urs.cz/item/CS_URS_2025_02/632451436" TargetMode="External" /><Relationship Id="rId74" Type="http://schemas.openxmlformats.org/officeDocument/2006/relationships/hyperlink" Target="https://podminky.urs.cz/item/CS_URS_2025_02/642942111" TargetMode="External" /><Relationship Id="rId75" Type="http://schemas.openxmlformats.org/officeDocument/2006/relationships/hyperlink" Target="https://podminky.urs.cz/item/CS_URS_2025_01/871181211" TargetMode="External" /><Relationship Id="rId76" Type="http://schemas.openxmlformats.org/officeDocument/2006/relationships/hyperlink" Target="https://podminky.urs.cz/item/CS_URS_2025_02/871313122" TargetMode="External" /><Relationship Id="rId77" Type="http://schemas.openxmlformats.org/officeDocument/2006/relationships/hyperlink" Target="https://podminky.urs.cz/item/CS_URS_2025_02/871353122" TargetMode="External" /><Relationship Id="rId78" Type="http://schemas.openxmlformats.org/officeDocument/2006/relationships/hyperlink" Target="https://podminky.urs.cz/item/CS_URS_2025_02/894812006" TargetMode="External" /><Relationship Id="rId79" Type="http://schemas.openxmlformats.org/officeDocument/2006/relationships/hyperlink" Target="https://podminky.urs.cz/item/CS_URS_2025_02/894812033" TargetMode="External" /><Relationship Id="rId80" Type="http://schemas.openxmlformats.org/officeDocument/2006/relationships/hyperlink" Target="https://podminky.urs.cz/item/CS_URS_2025_02/894812041" TargetMode="External" /><Relationship Id="rId81" Type="http://schemas.openxmlformats.org/officeDocument/2006/relationships/hyperlink" Target="https://podminky.urs.cz/item/CS_URS_2025_02/894812062" TargetMode="External" /><Relationship Id="rId82" Type="http://schemas.openxmlformats.org/officeDocument/2006/relationships/hyperlink" Target="https://podminky.urs.cz/item/CS_URS_2025_01/899721111" TargetMode="External" /><Relationship Id="rId83" Type="http://schemas.openxmlformats.org/officeDocument/2006/relationships/hyperlink" Target="https://podminky.urs.cz/item/CS_URS_2025_01/899722112" TargetMode="External" /><Relationship Id="rId84" Type="http://schemas.openxmlformats.org/officeDocument/2006/relationships/hyperlink" Target="https://podminky.urs.cz/item/CS_URS_2025_01/916111123" TargetMode="External" /><Relationship Id="rId85" Type="http://schemas.openxmlformats.org/officeDocument/2006/relationships/hyperlink" Target="https://podminky.urs.cz/item/CS_URS_2025_02/949101111" TargetMode="External" /><Relationship Id="rId86" Type="http://schemas.openxmlformats.org/officeDocument/2006/relationships/hyperlink" Target="https://podminky.urs.cz/item/CS_URS_2025_02/949101112" TargetMode="External" /><Relationship Id="rId87" Type="http://schemas.openxmlformats.org/officeDocument/2006/relationships/hyperlink" Target="https://podminky.urs.cz/item/CS_URS_2025_01/952901111" TargetMode="External" /><Relationship Id="rId88" Type="http://schemas.openxmlformats.org/officeDocument/2006/relationships/hyperlink" Target="https://podminky.urs.cz/item/CS_URS_2025_01/953943113" TargetMode="External" /><Relationship Id="rId89" Type="http://schemas.openxmlformats.org/officeDocument/2006/relationships/hyperlink" Target="https://podminky.urs.cz/item/CS_URS_2025_02/953943211" TargetMode="External" /><Relationship Id="rId90" Type="http://schemas.openxmlformats.org/officeDocument/2006/relationships/hyperlink" Target="https://podminky.urs.cz/item/CS_URS_2025_01/953945111" TargetMode="External" /><Relationship Id="rId91" Type="http://schemas.openxmlformats.org/officeDocument/2006/relationships/hyperlink" Target="https://podminky.urs.cz/item/CS_URS_2025_02/953961214" TargetMode="External" /><Relationship Id="rId92" Type="http://schemas.openxmlformats.org/officeDocument/2006/relationships/hyperlink" Target="https://podminky.urs.cz/item/CS_URS_2025_02/953965133" TargetMode="External" /><Relationship Id="rId93" Type="http://schemas.openxmlformats.org/officeDocument/2006/relationships/hyperlink" Target="https://podminky.urs.cz/item/CS_URS_2025_01/113204111" TargetMode="External" /><Relationship Id="rId94" Type="http://schemas.openxmlformats.org/officeDocument/2006/relationships/hyperlink" Target="https://podminky.urs.cz/item/CS_URS_2025_01/981013212" TargetMode="External" /><Relationship Id="rId95" Type="http://schemas.openxmlformats.org/officeDocument/2006/relationships/hyperlink" Target="https://podminky.urs.cz/item/CS_URS_2025_01/981513116" TargetMode="External" /><Relationship Id="rId96" Type="http://schemas.openxmlformats.org/officeDocument/2006/relationships/hyperlink" Target="https://podminky.urs.cz/item/CS_URS_2025_01/997006012" TargetMode="External" /><Relationship Id="rId97" Type="http://schemas.openxmlformats.org/officeDocument/2006/relationships/hyperlink" Target="https://podminky.urs.cz/item/CS_URS_2025_01/997006512" TargetMode="External" /><Relationship Id="rId98" Type="http://schemas.openxmlformats.org/officeDocument/2006/relationships/hyperlink" Target="https://podminky.urs.cz/item/CS_URS_2025_01/997006519" TargetMode="External" /><Relationship Id="rId99" Type="http://schemas.openxmlformats.org/officeDocument/2006/relationships/hyperlink" Target="https://podminky.urs.cz/item/CS_URS_2025_01/997013811" TargetMode="External" /><Relationship Id="rId100" Type="http://schemas.openxmlformats.org/officeDocument/2006/relationships/hyperlink" Target="https://podminky.urs.cz/item/CS_URS_2025_01/997013861" TargetMode="External" /><Relationship Id="rId101" Type="http://schemas.openxmlformats.org/officeDocument/2006/relationships/hyperlink" Target="https://podminky.urs.cz/item/CS_URS_2025_02/998011001" TargetMode="External" /><Relationship Id="rId102" Type="http://schemas.openxmlformats.org/officeDocument/2006/relationships/hyperlink" Target="https://podminky.urs.cz/item/CS_URS_2025_02/711111001" TargetMode="External" /><Relationship Id="rId103" Type="http://schemas.openxmlformats.org/officeDocument/2006/relationships/hyperlink" Target="https://podminky.urs.cz/item/CS_URS_2025_02/711112001" TargetMode="External" /><Relationship Id="rId104" Type="http://schemas.openxmlformats.org/officeDocument/2006/relationships/hyperlink" Target="https://podminky.urs.cz/item/CS_URS_2025_02/711141559" TargetMode="External" /><Relationship Id="rId105" Type="http://schemas.openxmlformats.org/officeDocument/2006/relationships/hyperlink" Target="https://podminky.urs.cz/item/CS_URS_2025_02/711142559" TargetMode="External" /><Relationship Id="rId106" Type="http://schemas.openxmlformats.org/officeDocument/2006/relationships/hyperlink" Target="https://podminky.urs.cz/item/CS_URS_2025_01/711161232" TargetMode="External" /><Relationship Id="rId107" Type="http://schemas.openxmlformats.org/officeDocument/2006/relationships/hyperlink" Target="https://podminky.urs.cz/item/CS_URS_2025_01/711161383" TargetMode="External" /><Relationship Id="rId108" Type="http://schemas.openxmlformats.org/officeDocument/2006/relationships/hyperlink" Target="https://podminky.urs.cz/item/CS_URS_2025_02/998711201" TargetMode="External" /><Relationship Id="rId109" Type="http://schemas.openxmlformats.org/officeDocument/2006/relationships/hyperlink" Target="https://podminky.urs.cz/item/CS_URS_2025_02/712311101" TargetMode="External" /><Relationship Id="rId110" Type="http://schemas.openxmlformats.org/officeDocument/2006/relationships/hyperlink" Target="https://podminky.urs.cz/item/CS_URS_2025_02/712331111" TargetMode="External" /><Relationship Id="rId111" Type="http://schemas.openxmlformats.org/officeDocument/2006/relationships/hyperlink" Target="https://podminky.urs.cz/item/CS_URS_2025_02/712341559" TargetMode="External" /><Relationship Id="rId112" Type="http://schemas.openxmlformats.org/officeDocument/2006/relationships/hyperlink" Target="https://podminky.urs.cz/item/CS_URS_2025_02/712391176" TargetMode="External" /><Relationship Id="rId113" Type="http://schemas.openxmlformats.org/officeDocument/2006/relationships/hyperlink" Target="https://podminky.urs.cz/item/CS_URS_2025_02/712771255" TargetMode="External" /><Relationship Id="rId114" Type="http://schemas.openxmlformats.org/officeDocument/2006/relationships/hyperlink" Target="https://podminky.urs.cz/item/CS_URS_2025_02/712771271" TargetMode="External" /><Relationship Id="rId115" Type="http://schemas.openxmlformats.org/officeDocument/2006/relationships/hyperlink" Target="https://podminky.urs.cz/item/CS_URS_2025_02/712771331" TargetMode="External" /><Relationship Id="rId116" Type="http://schemas.openxmlformats.org/officeDocument/2006/relationships/hyperlink" Target="https://podminky.urs.cz/item/CS_URS_2025_02/712771401" TargetMode="External" /><Relationship Id="rId117" Type="http://schemas.openxmlformats.org/officeDocument/2006/relationships/hyperlink" Target="https://podminky.urs.cz/item/CS_URS_2025_02/712771521" TargetMode="External" /><Relationship Id="rId118" Type="http://schemas.openxmlformats.org/officeDocument/2006/relationships/hyperlink" Target="https://podminky.urs.cz/item/CS_URS_2025_02/712771601" TargetMode="External" /><Relationship Id="rId119" Type="http://schemas.openxmlformats.org/officeDocument/2006/relationships/hyperlink" Target="https://podminky.urs.cz/item/CS_URS_2025_02/712771611" TargetMode="External" /><Relationship Id="rId120" Type="http://schemas.openxmlformats.org/officeDocument/2006/relationships/hyperlink" Target="https://podminky.urs.cz/item/CS_URS_2025_02/712998004" TargetMode="External" /><Relationship Id="rId121" Type="http://schemas.openxmlformats.org/officeDocument/2006/relationships/hyperlink" Target="https://podminky.urs.cz/item/CS_URS_2025_02/712998106" TargetMode="External" /><Relationship Id="rId122" Type="http://schemas.openxmlformats.org/officeDocument/2006/relationships/hyperlink" Target="https://podminky.urs.cz/item/CS_URS_2025_02/998712201" TargetMode="External" /><Relationship Id="rId123" Type="http://schemas.openxmlformats.org/officeDocument/2006/relationships/hyperlink" Target="https://podminky.urs.cz/item/CS_URS_2025_02/713121111" TargetMode="External" /><Relationship Id="rId124" Type="http://schemas.openxmlformats.org/officeDocument/2006/relationships/hyperlink" Target="https://podminky.urs.cz/item/CS_URS_2025_01/713131672" TargetMode="External" /><Relationship Id="rId125" Type="http://schemas.openxmlformats.org/officeDocument/2006/relationships/hyperlink" Target="https://podminky.urs.cz/item/CS_URS_2025_02/713141212" TargetMode="External" /><Relationship Id="rId126" Type="http://schemas.openxmlformats.org/officeDocument/2006/relationships/hyperlink" Target="https://podminky.urs.cz/item/CS_URS_2025_02/713141336" TargetMode="External" /><Relationship Id="rId127" Type="http://schemas.openxmlformats.org/officeDocument/2006/relationships/hyperlink" Target="https://podminky.urs.cz/item/CS_URS_2025_02/713191132" TargetMode="External" /><Relationship Id="rId128" Type="http://schemas.openxmlformats.org/officeDocument/2006/relationships/hyperlink" Target="https://podminky.urs.cz/item/CS_URS_2025_02/998713201" TargetMode="External" /><Relationship Id="rId129" Type="http://schemas.openxmlformats.org/officeDocument/2006/relationships/hyperlink" Target="https://podminky.urs.cz/item/CS_URS_2025_02/721173401" TargetMode="External" /><Relationship Id="rId130" Type="http://schemas.openxmlformats.org/officeDocument/2006/relationships/hyperlink" Target="https://podminky.urs.cz/item/CS_URS_2025_02/721173402" TargetMode="External" /><Relationship Id="rId131" Type="http://schemas.openxmlformats.org/officeDocument/2006/relationships/hyperlink" Target="https://podminky.urs.cz/item/CS_URS_2025_02/721173403" TargetMode="External" /><Relationship Id="rId132" Type="http://schemas.openxmlformats.org/officeDocument/2006/relationships/hyperlink" Target="https://podminky.urs.cz/item/CS_URS_2025_02/721174042" TargetMode="External" /><Relationship Id="rId133" Type="http://schemas.openxmlformats.org/officeDocument/2006/relationships/hyperlink" Target="https://podminky.urs.cz/item/CS_URS_2025_02/721174043" TargetMode="External" /><Relationship Id="rId134" Type="http://schemas.openxmlformats.org/officeDocument/2006/relationships/hyperlink" Target="https://podminky.urs.cz/item/CS_URS_2025_02/721174055" TargetMode="External" /><Relationship Id="rId135" Type="http://schemas.openxmlformats.org/officeDocument/2006/relationships/hyperlink" Target="https://podminky.urs.cz/item/CS_URS_2025_02/721194104" TargetMode="External" /><Relationship Id="rId136" Type="http://schemas.openxmlformats.org/officeDocument/2006/relationships/hyperlink" Target="https://podminky.urs.cz/item/CS_URS_2025_02/721194105" TargetMode="External" /><Relationship Id="rId137" Type="http://schemas.openxmlformats.org/officeDocument/2006/relationships/hyperlink" Target="https://podminky.urs.cz/item/CS_URS_2025_02/721194109" TargetMode="External" /><Relationship Id="rId138" Type="http://schemas.openxmlformats.org/officeDocument/2006/relationships/hyperlink" Target="https://podminky.urs.cz/item/CS_URS_2025_02/721233102" TargetMode="External" /><Relationship Id="rId139" Type="http://schemas.openxmlformats.org/officeDocument/2006/relationships/hyperlink" Target="https://podminky.urs.cz/item/CS_URS_2025_02/721273153" TargetMode="External" /><Relationship Id="rId140" Type="http://schemas.openxmlformats.org/officeDocument/2006/relationships/hyperlink" Target="https://podminky.urs.cz/item/CS_URS_2025_02/721274121" TargetMode="External" /><Relationship Id="rId141" Type="http://schemas.openxmlformats.org/officeDocument/2006/relationships/hyperlink" Target="https://podminky.urs.cz/item/CS_URS_2025_02/721274123" TargetMode="External" /><Relationship Id="rId142" Type="http://schemas.openxmlformats.org/officeDocument/2006/relationships/hyperlink" Target="https://podminky.urs.cz/item/CS_URS_2025_02/721290111" TargetMode="External" /><Relationship Id="rId143" Type="http://schemas.openxmlformats.org/officeDocument/2006/relationships/hyperlink" Target="https://podminky.urs.cz/item/CS_URS_2025_02/721290112" TargetMode="External" /><Relationship Id="rId144" Type="http://schemas.openxmlformats.org/officeDocument/2006/relationships/hyperlink" Target="https://podminky.urs.cz/item/CS_URS_2025_01/998721201" TargetMode="External" /><Relationship Id="rId145" Type="http://schemas.openxmlformats.org/officeDocument/2006/relationships/hyperlink" Target="https://podminky.urs.cz/item/CS_URS_2025_02/722174003" TargetMode="External" /><Relationship Id="rId146" Type="http://schemas.openxmlformats.org/officeDocument/2006/relationships/hyperlink" Target="https://podminky.urs.cz/item/CS_URS_2025_02/722174004" TargetMode="External" /><Relationship Id="rId147" Type="http://schemas.openxmlformats.org/officeDocument/2006/relationships/hyperlink" Target="https://podminky.urs.cz/item/CS_URS_2025_02/722174005" TargetMode="External" /><Relationship Id="rId148" Type="http://schemas.openxmlformats.org/officeDocument/2006/relationships/hyperlink" Target="https://podminky.urs.cz/item/CS_URS_2025_02/722181231" TargetMode="External" /><Relationship Id="rId149" Type="http://schemas.openxmlformats.org/officeDocument/2006/relationships/hyperlink" Target="https://podminky.urs.cz/item/CS_URS_2025_02/722181232" TargetMode="External" /><Relationship Id="rId150" Type="http://schemas.openxmlformats.org/officeDocument/2006/relationships/hyperlink" Target="https://podminky.urs.cz/item/CS_URS_2025_02/722181241" TargetMode="External" /><Relationship Id="rId151" Type="http://schemas.openxmlformats.org/officeDocument/2006/relationships/hyperlink" Target="https://podminky.urs.cz/item/CS_URS_2025_02/722181242" TargetMode="External" /><Relationship Id="rId152" Type="http://schemas.openxmlformats.org/officeDocument/2006/relationships/hyperlink" Target="https://podminky.urs.cz/item/CS_URS_2025_02/722220111" TargetMode="External" /><Relationship Id="rId153" Type="http://schemas.openxmlformats.org/officeDocument/2006/relationships/hyperlink" Target="https://podminky.urs.cz/item/CS_URS_2025_02/722220151" TargetMode="External" /><Relationship Id="rId154" Type="http://schemas.openxmlformats.org/officeDocument/2006/relationships/hyperlink" Target="https://podminky.urs.cz/item/CS_URS_2025_02/722220231" TargetMode="External" /><Relationship Id="rId155" Type="http://schemas.openxmlformats.org/officeDocument/2006/relationships/hyperlink" Target="https://podminky.urs.cz/item/CS_URS_2025_02/722224116" TargetMode="External" /><Relationship Id="rId156" Type="http://schemas.openxmlformats.org/officeDocument/2006/relationships/hyperlink" Target="https://podminky.urs.cz/item/CS_URS_2025_02/722232046" TargetMode="External" /><Relationship Id="rId157" Type="http://schemas.openxmlformats.org/officeDocument/2006/relationships/hyperlink" Target="https://podminky.urs.cz/item/CS_URS_2025_02/722290234" TargetMode="External" /><Relationship Id="rId158" Type="http://schemas.openxmlformats.org/officeDocument/2006/relationships/hyperlink" Target="https://podminky.urs.cz/item/CS_URS_2025_02/722290246" TargetMode="External" /><Relationship Id="rId159" Type="http://schemas.openxmlformats.org/officeDocument/2006/relationships/hyperlink" Target="https://podminky.urs.cz/item/CS_URS_2025_01/998722201" TargetMode="External" /><Relationship Id="rId160" Type="http://schemas.openxmlformats.org/officeDocument/2006/relationships/hyperlink" Target="https://podminky.urs.cz/item/CS_URS_2025_02/725112022" TargetMode="External" /><Relationship Id="rId161" Type="http://schemas.openxmlformats.org/officeDocument/2006/relationships/hyperlink" Target="https://podminky.urs.cz/item/CS_URS_2025_02/725112023" TargetMode="External" /><Relationship Id="rId162" Type="http://schemas.openxmlformats.org/officeDocument/2006/relationships/hyperlink" Target="https://podminky.urs.cz/item/CS_URS_2025_02/725121521" TargetMode="External" /><Relationship Id="rId163" Type="http://schemas.openxmlformats.org/officeDocument/2006/relationships/hyperlink" Target="https://podminky.urs.cz/item/CS_URS_2025_02/725211661" TargetMode="External" /><Relationship Id="rId164" Type="http://schemas.openxmlformats.org/officeDocument/2006/relationships/hyperlink" Target="https://podminky.urs.cz/item/CS_URS_2025_02/725211681" TargetMode="External" /><Relationship Id="rId165" Type="http://schemas.openxmlformats.org/officeDocument/2006/relationships/hyperlink" Target="https://podminky.urs.cz/item/CS_URS_2025_02/725291652" TargetMode="External" /><Relationship Id="rId166" Type="http://schemas.openxmlformats.org/officeDocument/2006/relationships/hyperlink" Target="https://podminky.urs.cz/item/CS_URS_2025_02/725291653" TargetMode="External" /><Relationship Id="rId167" Type="http://schemas.openxmlformats.org/officeDocument/2006/relationships/hyperlink" Target="https://podminky.urs.cz/item/CS_URS_2025_02/725291664" TargetMode="External" /><Relationship Id="rId168" Type="http://schemas.openxmlformats.org/officeDocument/2006/relationships/hyperlink" Target="https://podminky.urs.cz/item/CS_URS_2025_02/725291666" TargetMode="External" /><Relationship Id="rId169" Type="http://schemas.openxmlformats.org/officeDocument/2006/relationships/hyperlink" Target="https://podminky.urs.cz/item/CS_URS_2025_02/725291667" TargetMode="External" /><Relationship Id="rId170" Type="http://schemas.openxmlformats.org/officeDocument/2006/relationships/hyperlink" Target="https://podminky.urs.cz/item/CS_URS_2025_02/725291668" TargetMode="External" /><Relationship Id="rId171" Type="http://schemas.openxmlformats.org/officeDocument/2006/relationships/hyperlink" Target="https://podminky.urs.cz/item/CS_URS_2025_02/725291669" TargetMode="External" /><Relationship Id="rId172" Type="http://schemas.openxmlformats.org/officeDocument/2006/relationships/hyperlink" Target="https://podminky.urs.cz/item/CS_URS_2025_02/725291670" TargetMode="External" /><Relationship Id="rId173" Type="http://schemas.openxmlformats.org/officeDocument/2006/relationships/hyperlink" Target="https://podminky.urs.cz/item/CS_URS_2025_02/725291680" TargetMode="External" /><Relationship Id="rId174" Type="http://schemas.openxmlformats.org/officeDocument/2006/relationships/hyperlink" Target="https://podminky.urs.cz/item/CS_URS_2025_02/725331111" TargetMode="External" /><Relationship Id="rId175" Type="http://schemas.openxmlformats.org/officeDocument/2006/relationships/hyperlink" Target="https://podminky.urs.cz/item/CS_URS_2025_02/725532122" TargetMode="External" /><Relationship Id="rId176" Type="http://schemas.openxmlformats.org/officeDocument/2006/relationships/hyperlink" Target="https://podminky.urs.cz/item/CS_URS_2025_02/725813111" TargetMode="External" /><Relationship Id="rId177" Type="http://schemas.openxmlformats.org/officeDocument/2006/relationships/hyperlink" Target="https://podminky.urs.cz/item/CS_URS_2025_02/725821312" TargetMode="External" /><Relationship Id="rId178" Type="http://schemas.openxmlformats.org/officeDocument/2006/relationships/hyperlink" Target="https://podminky.urs.cz/item/CS_URS_2025_02/725822611" TargetMode="External" /><Relationship Id="rId179" Type="http://schemas.openxmlformats.org/officeDocument/2006/relationships/hyperlink" Target="https://podminky.urs.cz/item/CS_URS_2025_02/725829131" TargetMode="External" /><Relationship Id="rId180" Type="http://schemas.openxmlformats.org/officeDocument/2006/relationships/hyperlink" Target="https://podminky.urs.cz/item/CS_URS_2025_02/725861102" TargetMode="External" /><Relationship Id="rId181" Type="http://schemas.openxmlformats.org/officeDocument/2006/relationships/hyperlink" Target="https://podminky.urs.cz/item/CS_URS_2025_02/725865411" TargetMode="External" /><Relationship Id="rId182" Type="http://schemas.openxmlformats.org/officeDocument/2006/relationships/hyperlink" Target="https://podminky.urs.cz/item/CS_URS_2025_02/725980123" TargetMode="External" /><Relationship Id="rId183" Type="http://schemas.openxmlformats.org/officeDocument/2006/relationships/hyperlink" Target="https://podminky.urs.cz/item/CS_URS_2025_01/998725201" TargetMode="External" /><Relationship Id="rId184" Type="http://schemas.openxmlformats.org/officeDocument/2006/relationships/hyperlink" Target="https://podminky.urs.cz/item/CS_URS_2025_02/726131041" TargetMode="External" /><Relationship Id="rId185" Type="http://schemas.openxmlformats.org/officeDocument/2006/relationships/hyperlink" Target="https://podminky.urs.cz/item/CS_URS_2025_02/726131043" TargetMode="External" /><Relationship Id="rId186" Type="http://schemas.openxmlformats.org/officeDocument/2006/relationships/hyperlink" Target="https://podminky.urs.cz/item/CS_URS_2025_02/726191001" TargetMode="External" /><Relationship Id="rId187" Type="http://schemas.openxmlformats.org/officeDocument/2006/relationships/hyperlink" Target="https://podminky.urs.cz/item/CS_URS_2025_02/726191002" TargetMode="External" /><Relationship Id="rId188" Type="http://schemas.openxmlformats.org/officeDocument/2006/relationships/hyperlink" Target="https://podminky.urs.cz/item/CS_URS_2025_02/726191011" TargetMode="External" /><Relationship Id="rId189" Type="http://schemas.openxmlformats.org/officeDocument/2006/relationships/hyperlink" Target="https://podminky.urs.cz/item/CS_URS_2025_02/998726211" TargetMode="External" /><Relationship Id="rId190" Type="http://schemas.openxmlformats.org/officeDocument/2006/relationships/hyperlink" Target="https://podminky.urs.cz/item/CS_URS_2025_02/741112001" TargetMode="External" /><Relationship Id="rId191" Type="http://schemas.openxmlformats.org/officeDocument/2006/relationships/hyperlink" Target="https://podminky.urs.cz/item/CS_URS_2025_02/741112061" TargetMode="External" /><Relationship Id="rId192" Type="http://schemas.openxmlformats.org/officeDocument/2006/relationships/hyperlink" Target="https://podminky.urs.cz/item/CS_URS_2025_02/741112101" TargetMode="External" /><Relationship Id="rId193" Type="http://schemas.openxmlformats.org/officeDocument/2006/relationships/hyperlink" Target="https://podminky.urs.cz/item/CS_URS_2025_02/741120001" TargetMode="External" /><Relationship Id="rId194" Type="http://schemas.openxmlformats.org/officeDocument/2006/relationships/hyperlink" Target="https://podminky.urs.cz/item/CS_URS_2025_02/741122011" TargetMode="External" /><Relationship Id="rId195" Type="http://schemas.openxmlformats.org/officeDocument/2006/relationships/hyperlink" Target="https://podminky.urs.cz/item/CS_URS_2025_02/741122015" TargetMode="External" /><Relationship Id="rId196" Type="http://schemas.openxmlformats.org/officeDocument/2006/relationships/hyperlink" Target="https://podminky.urs.cz/item/CS_URS_2025_02/741122016" TargetMode="External" /><Relationship Id="rId197" Type="http://schemas.openxmlformats.org/officeDocument/2006/relationships/hyperlink" Target="https://podminky.urs.cz/item/CS_URS_2025_02/741122031" TargetMode="External" /><Relationship Id="rId198" Type="http://schemas.openxmlformats.org/officeDocument/2006/relationships/hyperlink" Target="https://podminky.urs.cz/item/CS_URS_2025_02/741122144" TargetMode="External" /><Relationship Id="rId199" Type="http://schemas.openxmlformats.org/officeDocument/2006/relationships/hyperlink" Target="https://podminky.urs.cz/item/CS_URS_2025_02/741210001" TargetMode="External" /><Relationship Id="rId200" Type="http://schemas.openxmlformats.org/officeDocument/2006/relationships/hyperlink" Target="https://podminky.urs.cz/item/CS_URS_2025_02/741310101" TargetMode="External" /><Relationship Id="rId201" Type="http://schemas.openxmlformats.org/officeDocument/2006/relationships/hyperlink" Target="https://podminky.urs.cz/item/CS_URS_2025_02/741310123" TargetMode="External" /><Relationship Id="rId202" Type="http://schemas.openxmlformats.org/officeDocument/2006/relationships/hyperlink" Target="https://podminky.urs.cz/item/CS_URS_2025_02/741310263" TargetMode="External" /><Relationship Id="rId203" Type="http://schemas.openxmlformats.org/officeDocument/2006/relationships/hyperlink" Target="https://podminky.urs.cz/item/CS_URS_2025_02/741313007" TargetMode="External" /><Relationship Id="rId204" Type="http://schemas.openxmlformats.org/officeDocument/2006/relationships/hyperlink" Target="https://podminky.urs.cz/item/CS_URS_2025_02/741372021" TargetMode="External" /><Relationship Id="rId205" Type="http://schemas.openxmlformats.org/officeDocument/2006/relationships/hyperlink" Target="https://podminky.urs.cz/item/CS_URS_2025_02/741372061" TargetMode="External" /><Relationship Id="rId206" Type="http://schemas.openxmlformats.org/officeDocument/2006/relationships/hyperlink" Target="https://podminky.urs.cz/item/CS_URS_2025_02/741410021" TargetMode="External" /><Relationship Id="rId207" Type="http://schemas.openxmlformats.org/officeDocument/2006/relationships/hyperlink" Target="https://podminky.urs.cz/item/CS_URS_2025_02/741420022" TargetMode="External" /><Relationship Id="rId208" Type="http://schemas.openxmlformats.org/officeDocument/2006/relationships/hyperlink" Target="https://podminky.urs.cz/item/CS_URS_2025_02/741450002" TargetMode="External" /><Relationship Id="rId209" Type="http://schemas.openxmlformats.org/officeDocument/2006/relationships/hyperlink" Target="https://podminky.urs.cz/item/CS_URS_2025_02/741810002" TargetMode="External" /><Relationship Id="rId210" Type="http://schemas.openxmlformats.org/officeDocument/2006/relationships/hyperlink" Target="https://podminky.urs.cz/item/CS_URS_2025_02/741820011" TargetMode="External" /><Relationship Id="rId211" Type="http://schemas.openxmlformats.org/officeDocument/2006/relationships/hyperlink" Target="https://podminky.urs.cz/item/CS_URS_2025_02/998741201" TargetMode="External" /><Relationship Id="rId212" Type="http://schemas.openxmlformats.org/officeDocument/2006/relationships/hyperlink" Target="https://podminky.urs.cz/item/CS_URS_2025_01/742350003" TargetMode="External" /><Relationship Id="rId213" Type="http://schemas.openxmlformats.org/officeDocument/2006/relationships/hyperlink" Target="https://podminky.urs.cz/item/CS_URS_2025_01/998742201" TargetMode="External" /><Relationship Id="rId214" Type="http://schemas.openxmlformats.org/officeDocument/2006/relationships/hyperlink" Target="https://podminky.urs.cz/item/CS_URS_2025_01/751133032" TargetMode="External" /><Relationship Id="rId215" Type="http://schemas.openxmlformats.org/officeDocument/2006/relationships/hyperlink" Target="https://podminky.urs.cz/item/CS_URS_2025_01/751398012" TargetMode="External" /><Relationship Id="rId216" Type="http://schemas.openxmlformats.org/officeDocument/2006/relationships/hyperlink" Target="https://podminky.urs.cz/item/CS_URS_2025_01/751510042" TargetMode="External" /><Relationship Id="rId217" Type="http://schemas.openxmlformats.org/officeDocument/2006/relationships/hyperlink" Target="https://podminky.urs.cz/item/CS_URS_2025_01/751514377" TargetMode="External" /><Relationship Id="rId218" Type="http://schemas.openxmlformats.org/officeDocument/2006/relationships/hyperlink" Target="https://podminky.urs.cz/item/CS_URS_2025_01/751792008" TargetMode="External" /><Relationship Id="rId219" Type="http://schemas.openxmlformats.org/officeDocument/2006/relationships/hyperlink" Target="https://podminky.urs.cz/item/CS_URS_2025_01/998751201" TargetMode="External" /><Relationship Id="rId220" Type="http://schemas.openxmlformats.org/officeDocument/2006/relationships/hyperlink" Target="https://podminky.urs.cz/item/CS_URS_2025_02/762361332" TargetMode="External" /><Relationship Id="rId221" Type="http://schemas.openxmlformats.org/officeDocument/2006/relationships/hyperlink" Target="https://podminky.urs.cz/item/CS_URS_2025_02/998762201" TargetMode="External" /><Relationship Id="rId222" Type="http://schemas.openxmlformats.org/officeDocument/2006/relationships/hyperlink" Target="https://podminky.urs.cz/item/CS_URS_2025_01/763111717" TargetMode="External" /><Relationship Id="rId223" Type="http://schemas.openxmlformats.org/officeDocument/2006/relationships/hyperlink" Target="https://podminky.urs.cz/item/CS_URS_2025_01/763111724" TargetMode="External" /><Relationship Id="rId224" Type="http://schemas.openxmlformats.org/officeDocument/2006/relationships/hyperlink" Target="https://podminky.urs.cz/item/CS_URS_2025_01/763111751" TargetMode="External" /><Relationship Id="rId225" Type="http://schemas.openxmlformats.org/officeDocument/2006/relationships/hyperlink" Target="https://podminky.urs.cz/item/CS_URS_2025_01/763111771" TargetMode="External" /><Relationship Id="rId226" Type="http://schemas.openxmlformats.org/officeDocument/2006/relationships/hyperlink" Target="https://podminky.urs.cz/item/CS_URS_2025_02/763113349" TargetMode="External" /><Relationship Id="rId227" Type="http://schemas.openxmlformats.org/officeDocument/2006/relationships/hyperlink" Target="https://podminky.urs.cz/item/CS_URS_2025_01/763121422" TargetMode="External" /><Relationship Id="rId228" Type="http://schemas.openxmlformats.org/officeDocument/2006/relationships/hyperlink" Target="https://podminky.urs.cz/item/CS_URS_2025_01/763121714" TargetMode="External" /><Relationship Id="rId229" Type="http://schemas.openxmlformats.org/officeDocument/2006/relationships/hyperlink" Target="https://podminky.urs.cz/item/CS_URS_2025_01/763121751" TargetMode="External" /><Relationship Id="rId230" Type="http://schemas.openxmlformats.org/officeDocument/2006/relationships/hyperlink" Target="https://podminky.urs.cz/item/CS_URS_2025_01/763121761" TargetMode="External" /><Relationship Id="rId231" Type="http://schemas.openxmlformats.org/officeDocument/2006/relationships/hyperlink" Target="https://podminky.urs.cz/item/CS_URS_2025_02/763411111" TargetMode="External" /><Relationship Id="rId232" Type="http://schemas.openxmlformats.org/officeDocument/2006/relationships/hyperlink" Target="https://podminky.urs.cz/item/CS_URS_2025_02/763411121" TargetMode="External" /><Relationship Id="rId233" Type="http://schemas.openxmlformats.org/officeDocument/2006/relationships/hyperlink" Target="https://podminky.urs.cz/item/CS_URS_2025_02/763411211" TargetMode="External" /><Relationship Id="rId234" Type="http://schemas.openxmlformats.org/officeDocument/2006/relationships/hyperlink" Target="https://podminky.urs.cz/item/CS_URS_2025_02/998763401" TargetMode="External" /><Relationship Id="rId235" Type="http://schemas.openxmlformats.org/officeDocument/2006/relationships/hyperlink" Target="https://podminky.urs.cz/item/CS_URS_2025_02/764002414" TargetMode="External" /><Relationship Id="rId236" Type="http://schemas.openxmlformats.org/officeDocument/2006/relationships/hyperlink" Target="https://podminky.urs.cz/item/CS_URS_2025_02/764214604" TargetMode="External" /><Relationship Id="rId237" Type="http://schemas.openxmlformats.org/officeDocument/2006/relationships/hyperlink" Target="https://podminky.urs.cz/item/CS_URS_2025_02/764226443" TargetMode="External" /><Relationship Id="rId238" Type="http://schemas.openxmlformats.org/officeDocument/2006/relationships/hyperlink" Target="https://podminky.urs.cz/item/CS_URS_2025_02/764315634" TargetMode="External" /><Relationship Id="rId239" Type="http://schemas.openxmlformats.org/officeDocument/2006/relationships/hyperlink" Target="https://podminky.urs.cz/item/CS_URS_2025_02/998764201" TargetMode="External" /><Relationship Id="rId240" Type="http://schemas.openxmlformats.org/officeDocument/2006/relationships/hyperlink" Target="https://podminky.urs.cz/item/CS_URS_2025_02/766417413" TargetMode="External" /><Relationship Id="rId241" Type="http://schemas.openxmlformats.org/officeDocument/2006/relationships/hyperlink" Target="https://podminky.urs.cz/item/CS_URS_2025_02/766417511" TargetMode="External" /><Relationship Id="rId242" Type="http://schemas.openxmlformats.org/officeDocument/2006/relationships/hyperlink" Target="https://podminky.urs.cz/item/CS_URS_2025_02/766417523" TargetMode="External" /><Relationship Id="rId243" Type="http://schemas.openxmlformats.org/officeDocument/2006/relationships/hyperlink" Target="https://podminky.urs.cz/item/CS_URS_2025_02/766660001" TargetMode="External" /><Relationship Id="rId244" Type="http://schemas.openxmlformats.org/officeDocument/2006/relationships/hyperlink" Target="https://podminky.urs.cz/item/CS_URS_2025_01/766660713" TargetMode="External" /><Relationship Id="rId245" Type="http://schemas.openxmlformats.org/officeDocument/2006/relationships/hyperlink" Target="https://podminky.urs.cz/item/CS_URS_2025_01/766660745" TargetMode="External" /><Relationship Id="rId246" Type="http://schemas.openxmlformats.org/officeDocument/2006/relationships/hyperlink" Target="https://podminky.urs.cz/item/CS_URS_2025_02/998766201" TargetMode="External" /><Relationship Id="rId247" Type="http://schemas.openxmlformats.org/officeDocument/2006/relationships/hyperlink" Target="https://podminky.urs.cz/item/CS_URS_2025_01/767531212" TargetMode="External" /><Relationship Id="rId248" Type="http://schemas.openxmlformats.org/officeDocument/2006/relationships/hyperlink" Target="https://podminky.urs.cz/item/CS_URS_2025_01/767531232" TargetMode="External" /><Relationship Id="rId249" Type="http://schemas.openxmlformats.org/officeDocument/2006/relationships/hyperlink" Target="https://podminky.urs.cz/item/CS_URS_2025_02/767620242" TargetMode="External" /><Relationship Id="rId250" Type="http://schemas.openxmlformats.org/officeDocument/2006/relationships/hyperlink" Target="https://podminky.urs.cz/item/CS_URS_2025_02/767627306" TargetMode="External" /><Relationship Id="rId251" Type="http://schemas.openxmlformats.org/officeDocument/2006/relationships/hyperlink" Target="https://podminky.urs.cz/item/CS_URS_2025_02/767627310" TargetMode="External" /><Relationship Id="rId252" Type="http://schemas.openxmlformats.org/officeDocument/2006/relationships/hyperlink" Target="https://podminky.urs.cz/item/CS_URS_2025_02/767640111" TargetMode="External" /><Relationship Id="rId253" Type="http://schemas.openxmlformats.org/officeDocument/2006/relationships/hyperlink" Target="https://podminky.urs.cz/item/CS_URS_2025_02/767995111" TargetMode="External" /><Relationship Id="rId254" Type="http://schemas.openxmlformats.org/officeDocument/2006/relationships/hyperlink" Target="https://podminky.urs.cz/item/CS_URS_2025_02/767995112" TargetMode="External" /><Relationship Id="rId255" Type="http://schemas.openxmlformats.org/officeDocument/2006/relationships/hyperlink" Target="https://podminky.urs.cz/item/CS_URS_2025_02/767995113" TargetMode="External" /><Relationship Id="rId256" Type="http://schemas.openxmlformats.org/officeDocument/2006/relationships/hyperlink" Target="https://podminky.urs.cz/item/CS_URS_2025_02/998767201" TargetMode="External" /><Relationship Id="rId257" Type="http://schemas.openxmlformats.org/officeDocument/2006/relationships/hyperlink" Target="https://podminky.urs.cz/item/CS_URS_2025_02/777111123" TargetMode="External" /><Relationship Id="rId258" Type="http://schemas.openxmlformats.org/officeDocument/2006/relationships/hyperlink" Target="https://podminky.urs.cz/item/CS_URS_2025_02/777131105" TargetMode="External" /><Relationship Id="rId259" Type="http://schemas.openxmlformats.org/officeDocument/2006/relationships/hyperlink" Target="https://podminky.urs.cz/item/CS_URS_2025_02/777511103" TargetMode="External" /><Relationship Id="rId260" Type="http://schemas.openxmlformats.org/officeDocument/2006/relationships/hyperlink" Target="https://podminky.urs.cz/item/CS_URS_2025_02/998777201" TargetMode="External" /><Relationship Id="rId261" Type="http://schemas.openxmlformats.org/officeDocument/2006/relationships/hyperlink" Target="https://podminky.urs.cz/item/CS_URS_2025_02/783101205" TargetMode="External" /><Relationship Id="rId262" Type="http://schemas.openxmlformats.org/officeDocument/2006/relationships/hyperlink" Target="https://podminky.urs.cz/item/CS_URS_2025_02/783101401" TargetMode="External" /><Relationship Id="rId263" Type="http://schemas.openxmlformats.org/officeDocument/2006/relationships/hyperlink" Target="https://podminky.urs.cz/item/CS_URS_2025_02/783113121" TargetMode="External" /><Relationship Id="rId264" Type="http://schemas.openxmlformats.org/officeDocument/2006/relationships/hyperlink" Target="https://podminky.urs.cz/item/CS_URS_2025_02/783163101" TargetMode="External" /><Relationship Id="rId265" Type="http://schemas.openxmlformats.org/officeDocument/2006/relationships/hyperlink" Target="https://podminky.urs.cz/item/CS_URS_2025_02/783164101" TargetMode="External" /><Relationship Id="rId266" Type="http://schemas.openxmlformats.org/officeDocument/2006/relationships/hyperlink" Target="https://podminky.urs.cz/item/CS_URS_2025_02/783168101" TargetMode="External" /><Relationship Id="rId267" Type="http://schemas.openxmlformats.org/officeDocument/2006/relationships/hyperlink" Target="https://podminky.urs.cz/item/CS_URS_2025_02/783301313" TargetMode="External" /><Relationship Id="rId268" Type="http://schemas.openxmlformats.org/officeDocument/2006/relationships/hyperlink" Target="https://podminky.urs.cz/item/CS_URS_2025_02/783301401" TargetMode="External" /><Relationship Id="rId269" Type="http://schemas.openxmlformats.org/officeDocument/2006/relationships/hyperlink" Target="https://podminky.urs.cz/item/CS_URS_2025_02/783314201" TargetMode="External" /><Relationship Id="rId270" Type="http://schemas.openxmlformats.org/officeDocument/2006/relationships/hyperlink" Target="https://podminky.urs.cz/item/CS_URS_2025_02/783315101" TargetMode="External" /><Relationship Id="rId271" Type="http://schemas.openxmlformats.org/officeDocument/2006/relationships/hyperlink" Target="https://podminky.urs.cz/item/CS_URS_2025_02/783317101" TargetMode="External" /><Relationship Id="rId272" Type="http://schemas.openxmlformats.org/officeDocument/2006/relationships/hyperlink" Target="https://podminky.urs.cz/item/CS_URS_2025_01/784111001" TargetMode="External" /><Relationship Id="rId273" Type="http://schemas.openxmlformats.org/officeDocument/2006/relationships/hyperlink" Target="https://podminky.urs.cz/item/CS_URS_2025_01/784181101" TargetMode="External" /><Relationship Id="rId274" Type="http://schemas.openxmlformats.org/officeDocument/2006/relationships/hyperlink" Target="https://podminky.urs.cz/item/CS_URS_2025_01/784211101" TargetMode="External" /><Relationship Id="rId275" Type="http://schemas.openxmlformats.org/officeDocument/2006/relationships/hyperlink" Target="https://podminky.urs.cz/item/CS_URS_2025_02/460171172" TargetMode="External" /><Relationship Id="rId276" Type="http://schemas.openxmlformats.org/officeDocument/2006/relationships/hyperlink" Target="https://podminky.urs.cz/item/CS_URS_2025_02/460451182" TargetMode="External" /><Relationship Id="rId277" Type="http://schemas.openxmlformats.org/officeDocument/2006/relationships/hyperlink" Target="https://podminky.urs.cz/item/CS_URS_2025_02/460661111" TargetMode="External" /><Relationship Id="rId278" Type="http://schemas.openxmlformats.org/officeDocument/2006/relationships/hyperlink" Target="https://podminky.urs.cz/item/CS_URS_2025_02/460662512" TargetMode="External" /><Relationship Id="rId279" Type="http://schemas.openxmlformats.org/officeDocument/2006/relationships/hyperlink" Target="https://podminky.urs.cz/item/CS_URS_2025_02/460791213" TargetMode="External" /><Relationship Id="rId280" Type="http://schemas.openxmlformats.org/officeDocument/2006/relationships/hyperlink" Target="https://podminky.urs.cz/item/CS_URS_2025_02/469981111" TargetMode="External" /><Relationship Id="rId281" Type="http://schemas.openxmlformats.org/officeDocument/2006/relationships/hyperlink" Target="https://podminky.urs.cz/item/CS_URS_2025_02/HZS2121" TargetMode="External" /><Relationship Id="rId282" Type="http://schemas.openxmlformats.org/officeDocument/2006/relationships/hyperlink" Target="https://podminky.urs.cz/item/CS_URS_2025_02/HZS2232" TargetMode="External" /><Relationship Id="rId28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23" TargetMode="External" /><Relationship Id="rId2" Type="http://schemas.openxmlformats.org/officeDocument/2006/relationships/hyperlink" Target="https://podminky.urs.cz/item/CS_URS_2025_01/131251100" TargetMode="External" /><Relationship Id="rId3" Type="http://schemas.openxmlformats.org/officeDocument/2006/relationships/hyperlink" Target="https://podminky.urs.cz/item/CS_URS_2025_02/162751117" TargetMode="External" /><Relationship Id="rId4" Type="http://schemas.openxmlformats.org/officeDocument/2006/relationships/hyperlink" Target="https://podminky.urs.cz/item/CS_URS_2025_02/162751119" TargetMode="External" /><Relationship Id="rId5" Type="http://schemas.openxmlformats.org/officeDocument/2006/relationships/hyperlink" Target="https://podminky.urs.cz/item/CS_URS_2025_02/171201231" TargetMode="External" /><Relationship Id="rId6" Type="http://schemas.openxmlformats.org/officeDocument/2006/relationships/hyperlink" Target="https://podminky.urs.cz/item/CS_URS_2025_02/174151101" TargetMode="External" /><Relationship Id="rId7" Type="http://schemas.openxmlformats.org/officeDocument/2006/relationships/hyperlink" Target="https://podminky.urs.cz/item/CS_URS_2025_02/174251101" TargetMode="External" /><Relationship Id="rId8" Type="http://schemas.openxmlformats.org/officeDocument/2006/relationships/hyperlink" Target="https://podminky.urs.cz/item/CS_URS_2025_01/175111101" TargetMode="External" /><Relationship Id="rId9" Type="http://schemas.openxmlformats.org/officeDocument/2006/relationships/hyperlink" Target="https://podminky.urs.cz/item/CS_URS_2025_01/213141111" TargetMode="External" /><Relationship Id="rId10" Type="http://schemas.openxmlformats.org/officeDocument/2006/relationships/hyperlink" Target="https://podminky.urs.cz/item/CS_URS_2025_02/270002122" TargetMode="External" /><Relationship Id="rId11" Type="http://schemas.openxmlformats.org/officeDocument/2006/relationships/hyperlink" Target="https://podminky.urs.cz/item/CS_URS_2025_02/271532212" TargetMode="External" /><Relationship Id="rId12" Type="http://schemas.openxmlformats.org/officeDocument/2006/relationships/hyperlink" Target="https://podminky.urs.cz/item/CS_URS_2025_02/271562211" TargetMode="External" /><Relationship Id="rId13" Type="http://schemas.openxmlformats.org/officeDocument/2006/relationships/hyperlink" Target="https://podminky.urs.cz/item/CS_URS_2025_02/273321311" TargetMode="External" /><Relationship Id="rId14" Type="http://schemas.openxmlformats.org/officeDocument/2006/relationships/hyperlink" Target="https://podminky.urs.cz/item/CS_URS_2025_02/273351121" TargetMode="External" /><Relationship Id="rId15" Type="http://schemas.openxmlformats.org/officeDocument/2006/relationships/hyperlink" Target="https://podminky.urs.cz/item/CS_URS_2025_02/273351122" TargetMode="External" /><Relationship Id="rId16" Type="http://schemas.openxmlformats.org/officeDocument/2006/relationships/hyperlink" Target="https://podminky.urs.cz/item/CS_URS_2025_02/273362021" TargetMode="External" /><Relationship Id="rId17" Type="http://schemas.openxmlformats.org/officeDocument/2006/relationships/hyperlink" Target="https://podminky.urs.cz/item/CS_URS_2025_02/274313711" TargetMode="External" /><Relationship Id="rId18" Type="http://schemas.openxmlformats.org/officeDocument/2006/relationships/hyperlink" Target="https://podminky.urs.cz/item/CS_URS_2025_01/274352221" TargetMode="External" /><Relationship Id="rId19" Type="http://schemas.openxmlformats.org/officeDocument/2006/relationships/hyperlink" Target="https://podminky.urs.cz/item/CS_URS_2025_01/274352222" TargetMode="External" /><Relationship Id="rId20" Type="http://schemas.openxmlformats.org/officeDocument/2006/relationships/hyperlink" Target="https://podminky.urs.cz/item/CS_URS_2025_02/311235151" TargetMode="External" /><Relationship Id="rId21" Type="http://schemas.openxmlformats.org/officeDocument/2006/relationships/hyperlink" Target="https://podminky.urs.cz/item/CS_URS_2025_02/311238937" TargetMode="External" /><Relationship Id="rId22" Type="http://schemas.openxmlformats.org/officeDocument/2006/relationships/hyperlink" Target="https://podminky.urs.cz/item/CS_URS_2025_01/317321411" TargetMode="External" /><Relationship Id="rId23" Type="http://schemas.openxmlformats.org/officeDocument/2006/relationships/hyperlink" Target="https://podminky.urs.cz/item/CS_URS_2025_01/317351107" TargetMode="External" /><Relationship Id="rId24" Type="http://schemas.openxmlformats.org/officeDocument/2006/relationships/hyperlink" Target="https://podminky.urs.cz/item/CS_URS_2025_01/317351108" TargetMode="External" /><Relationship Id="rId25" Type="http://schemas.openxmlformats.org/officeDocument/2006/relationships/hyperlink" Target="https://podminky.urs.cz/item/CS_URS_2025_01/317361821" TargetMode="External" /><Relationship Id="rId26" Type="http://schemas.openxmlformats.org/officeDocument/2006/relationships/hyperlink" Target="https://podminky.urs.cz/item/CS_URS_2025_02/411324545" TargetMode="External" /><Relationship Id="rId27" Type="http://schemas.openxmlformats.org/officeDocument/2006/relationships/hyperlink" Target="https://podminky.urs.cz/item/CS_URS_2025_02/411351011" TargetMode="External" /><Relationship Id="rId28" Type="http://schemas.openxmlformats.org/officeDocument/2006/relationships/hyperlink" Target="https://podminky.urs.cz/item/CS_URS_2025_02/411351012" TargetMode="External" /><Relationship Id="rId29" Type="http://schemas.openxmlformats.org/officeDocument/2006/relationships/hyperlink" Target="https://podminky.urs.cz/item/CS_URS_2025_02/411352103" TargetMode="External" /><Relationship Id="rId30" Type="http://schemas.openxmlformats.org/officeDocument/2006/relationships/hyperlink" Target="https://podminky.urs.cz/item/CS_URS_2025_02/411352104" TargetMode="External" /><Relationship Id="rId31" Type="http://schemas.openxmlformats.org/officeDocument/2006/relationships/hyperlink" Target="https://podminky.urs.cz/item/CS_URS_2025_02/411354313" TargetMode="External" /><Relationship Id="rId32" Type="http://schemas.openxmlformats.org/officeDocument/2006/relationships/hyperlink" Target="https://podminky.urs.cz/item/CS_URS_2025_02/411354314" TargetMode="External" /><Relationship Id="rId33" Type="http://schemas.openxmlformats.org/officeDocument/2006/relationships/hyperlink" Target="https://podminky.urs.cz/item/CS_URS_2025_02/411359111" TargetMode="External" /><Relationship Id="rId34" Type="http://schemas.openxmlformats.org/officeDocument/2006/relationships/hyperlink" Target="https://podminky.urs.cz/item/CS_URS_2025_02/411361821" TargetMode="External" /><Relationship Id="rId35" Type="http://schemas.openxmlformats.org/officeDocument/2006/relationships/hyperlink" Target="https://podminky.urs.cz/item/CS_URS_2025_02/411362021" TargetMode="External" /><Relationship Id="rId36" Type="http://schemas.openxmlformats.org/officeDocument/2006/relationships/hyperlink" Target="https://podminky.urs.cz/item/CS_URS_2025_02/417321414" TargetMode="External" /><Relationship Id="rId37" Type="http://schemas.openxmlformats.org/officeDocument/2006/relationships/hyperlink" Target="https://podminky.urs.cz/item/CS_URS_2025_02/417351115" TargetMode="External" /><Relationship Id="rId38" Type="http://schemas.openxmlformats.org/officeDocument/2006/relationships/hyperlink" Target="https://podminky.urs.cz/item/CS_URS_2025_02/417351116" TargetMode="External" /><Relationship Id="rId39" Type="http://schemas.openxmlformats.org/officeDocument/2006/relationships/hyperlink" Target="https://podminky.urs.cz/item/CS_URS_2025_02/417361821" TargetMode="External" /><Relationship Id="rId40" Type="http://schemas.openxmlformats.org/officeDocument/2006/relationships/hyperlink" Target="https://podminky.urs.cz/item/CS_URS_2025_02/451573111" TargetMode="External" /><Relationship Id="rId41" Type="http://schemas.openxmlformats.org/officeDocument/2006/relationships/hyperlink" Target="https://podminky.urs.cz/item/CS_URS_2025_02/564710001" TargetMode="External" /><Relationship Id="rId42" Type="http://schemas.openxmlformats.org/officeDocument/2006/relationships/hyperlink" Target="https://podminky.urs.cz/item/CS_URS_2025_02/564851011" TargetMode="External" /><Relationship Id="rId43" Type="http://schemas.openxmlformats.org/officeDocument/2006/relationships/hyperlink" Target="https://podminky.urs.cz/item/CS_URS_2025_02/594111112" TargetMode="External" /><Relationship Id="rId44" Type="http://schemas.openxmlformats.org/officeDocument/2006/relationships/hyperlink" Target="https://podminky.urs.cz/item/CS_URS_2025_02/612131101" TargetMode="External" /><Relationship Id="rId45" Type="http://schemas.openxmlformats.org/officeDocument/2006/relationships/hyperlink" Target="https://podminky.urs.cz/item/CS_URS_2025_02/612322121" TargetMode="External" /><Relationship Id="rId46" Type="http://schemas.openxmlformats.org/officeDocument/2006/relationships/hyperlink" Target="https://podminky.urs.cz/item/CS_URS_2025_02/622131101" TargetMode="External" /><Relationship Id="rId47" Type="http://schemas.openxmlformats.org/officeDocument/2006/relationships/hyperlink" Target="https://podminky.urs.cz/item/CS_URS_2025_02/622321121" TargetMode="External" /><Relationship Id="rId48" Type="http://schemas.openxmlformats.org/officeDocument/2006/relationships/hyperlink" Target="https://podminky.urs.cz/item/CS_URS_2025_02/622321141" TargetMode="External" /><Relationship Id="rId49" Type="http://schemas.openxmlformats.org/officeDocument/2006/relationships/hyperlink" Target="https://podminky.urs.cz/item/CS_URS_2025_01/632441215" TargetMode="External" /><Relationship Id="rId50" Type="http://schemas.openxmlformats.org/officeDocument/2006/relationships/hyperlink" Target="https://podminky.urs.cz/item/CS_URS_2025_01/916111123" TargetMode="External" /><Relationship Id="rId51" Type="http://schemas.openxmlformats.org/officeDocument/2006/relationships/hyperlink" Target="https://podminky.urs.cz/item/CS_URS_2025_02/949101111" TargetMode="External" /><Relationship Id="rId52" Type="http://schemas.openxmlformats.org/officeDocument/2006/relationships/hyperlink" Target="https://podminky.urs.cz/item/CS_URS_2025_02/949101112" TargetMode="External" /><Relationship Id="rId53" Type="http://schemas.openxmlformats.org/officeDocument/2006/relationships/hyperlink" Target="https://podminky.urs.cz/item/CS_URS_2025_01/952901111" TargetMode="External" /><Relationship Id="rId54" Type="http://schemas.openxmlformats.org/officeDocument/2006/relationships/hyperlink" Target="https://podminky.urs.cz/item/CS_URS_2025_02/953943211" TargetMode="External" /><Relationship Id="rId55" Type="http://schemas.openxmlformats.org/officeDocument/2006/relationships/hyperlink" Target="https://podminky.urs.cz/item/CS_URS_2025_01/113204111" TargetMode="External" /><Relationship Id="rId56" Type="http://schemas.openxmlformats.org/officeDocument/2006/relationships/hyperlink" Target="https://podminky.urs.cz/item/CS_URS_2025_01/981013212" TargetMode="External" /><Relationship Id="rId57" Type="http://schemas.openxmlformats.org/officeDocument/2006/relationships/hyperlink" Target="https://podminky.urs.cz/item/CS_URS_2025_01/981513116" TargetMode="External" /><Relationship Id="rId58" Type="http://schemas.openxmlformats.org/officeDocument/2006/relationships/hyperlink" Target="https://podminky.urs.cz/item/CS_URS_2025_01/997006012" TargetMode="External" /><Relationship Id="rId59" Type="http://schemas.openxmlformats.org/officeDocument/2006/relationships/hyperlink" Target="https://podminky.urs.cz/item/CS_URS_2025_01/997006512" TargetMode="External" /><Relationship Id="rId60" Type="http://schemas.openxmlformats.org/officeDocument/2006/relationships/hyperlink" Target="https://podminky.urs.cz/item/CS_URS_2025_01/997006519" TargetMode="External" /><Relationship Id="rId61" Type="http://schemas.openxmlformats.org/officeDocument/2006/relationships/hyperlink" Target="https://podminky.urs.cz/item/CS_URS_2025_01/997013811" TargetMode="External" /><Relationship Id="rId62" Type="http://schemas.openxmlformats.org/officeDocument/2006/relationships/hyperlink" Target="https://podminky.urs.cz/item/CS_URS_2025_01/997013861" TargetMode="External" /><Relationship Id="rId63" Type="http://schemas.openxmlformats.org/officeDocument/2006/relationships/hyperlink" Target="https://podminky.urs.cz/item/CS_URS_2025_02/998011001" TargetMode="External" /><Relationship Id="rId64" Type="http://schemas.openxmlformats.org/officeDocument/2006/relationships/hyperlink" Target="https://podminky.urs.cz/item/CS_URS_2025_02/711111001" TargetMode="External" /><Relationship Id="rId65" Type="http://schemas.openxmlformats.org/officeDocument/2006/relationships/hyperlink" Target="https://podminky.urs.cz/item/CS_URS_2025_02/711112001" TargetMode="External" /><Relationship Id="rId66" Type="http://schemas.openxmlformats.org/officeDocument/2006/relationships/hyperlink" Target="https://podminky.urs.cz/item/CS_URS_2025_02/711141559" TargetMode="External" /><Relationship Id="rId67" Type="http://schemas.openxmlformats.org/officeDocument/2006/relationships/hyperlink" Target="https://podminky.urs.cz/item/CS_URS_2025_02/711142559" TargetMode="External" /><Relationship Id="rId68" Type="http://schemas.openxmlformats.org/officeDocument/2006/relationships/hyperlink" Target="https://podminky.urs.cz/item/CS_URS_2025_01/711161232" TargetMode="External" /><Relationship Id="rId69" Type="http://schemas.openxmlformats.org/officeDocument/2006/relationships/hyperlink" Target="https://podminky.urs.cz/item/CS_URS_2025_01/711161383" TargetMode="External" /><Relationship Id="rId70" Type="http://schemas.openxmlformats.org/officeDocument/2006/relationships/hyperlink" Target="https://podminky.urs.cz/item/CS_URS_2025_02/998711201" TargetMode="External" /><Relationship Id="rId71" Type="http://schemas.openxmlformats.org/officeDocument/2006/relationships/hyperlink" Target="https://podminky.urs.cz/item/CS_URS_2025_02/712311101" TargetMode="External" /><Relationship Id="rId72" Type="http://schemas.openxmlformats.org/officeDocument/2006/relationships/hyperlink" Target="https://podminky.urs.cz/item/CS_URS_2025_02/712331111" TargetMode="External" /><Relationship Id="rId73" Type="http://schemas.openxmlformats.org/officeDocument/2006/relationships/hyperlink" Target="https://podminky.urs.cz/item/CS_URS_2025_02/712341559" TargetMode="External" /><Relationship Id="rId74" Type="http://schemas.openxmlformats.org/officeDocument/2006/relationships/hyperlink" Target="https://podminky.urs.cz/item/CS_URS_2025_02/712391176" TargetMode="External" /><Relationship Id="rId75" Type="http://schemas.openxmlformats.org/officeDocument/2006/relationships/hyperlink" Target="https://podminky.urs.cz/item/CS_URS_2025_02/712771255" TargetMode="External" /><Relationship Id="rId76" Type="http://schemas.openxmlformats.org/officeDocument/2006/relationships/hyperlink" Target="https://podminky.urs.cz/item/CS_URS_2025_02/712771271" TargetMode="External" /><Relationship Id="rId77" Type="http://schemas.openxmlformats.org/officeDocument/2006/relationships/hyperlink" Target="https://podminky.urs.cz/item/CS_URS_2025_02/712771331" TargetMode="External" /><Relationship Id="rId78" Type="http://schemas.openxmlformats.org/officeDocument/2006/relationships/hyperlink" Target="https://podminky.urs.cz/item/CS_URS_2025_02/712771401" TargetMode="External" /><Relationship Id="rId79" Type="http://schemas.openxmlformats.org/officeDocument/2006/relationships/hyperlink" Target="https://podminky.urs.cz/item/CS_URS_2025_02/712771521" TargetMode="External" /><Relationship Id="rId80" Type="http://schemas.openxmlformats.org/officeDocument/2006/relationships/hyperlink" Target="https://podminky.urs.cz/item/CS_URS_2025_02/712771601" TargetMode="External" /><Relationship Id="rId81" Type="http://schemas.openxmlformats.org/officeDocument/2006/relationships/hyperlink" Target="https://podminky.urs.cz/item/CS_URS_2025_02/712771611" TargetMode="External" /><Relationship Id="rId82" Type="http://schemas.openxmlformats.org/officeDocument/2006/relationships/hyperlink" Target="https://podminky.urs.cz/item/CS_URS_2025_02/712998004" TargetMode="External" /><Relationship Id="rId83" Type="http://schemas.openxmlformats.org/officeDocument/2006/relationships/hyperlink" Target="https://podminky.urs.cz/item/CS_URS_2025_02/712998106" TargetMode="External" /><Relationship Id="rId84" Type="http://schemas.openxmlformats.org/officeDocument/2006/relationships/hyperlink" Target="https://podminky.urs.cz/item/CS_URS_2025_02/998712201" TargetMode="External" /><Relationship Id="rId85" Type="http://schemas.openxmlformats.org/officeDocument/2006/relationships/hyperlink" Target="https://podminky.urs.cz/item/CS_URS_2025_02/713121111" TargetMode="External" /><Relationship Id="rId86" Type="http://schemas.openxmlformats.org/officeDocument/2006/relationships/hyperlink" Target="https://podminky.urs.cz/item/CS_URS_2025_01/713141136" TargetMode="External" /><Relationship Id="rId87" Type="http://schemas.openxmlformats.org/officeDocument/2006/relationships/hyperlink" Target="https://podminky.urs.cz/item/CS_URS_2025_02/713141212" TargetMode="External" /><Relationship Id="rId88" Type="http://schemas.openxmlformats.org/officeDocument/2006/relationships/hyperlink" Target="https://podminky.urs.cz/item/CS_URS_2025_02/713141336" TargetMode="External" /><Relationship Id="rId89" Type="http://schemas.openxmlformats.org/officeDocument/2006/relationships/hyperlink" Target="https://podminky.urs.cz/item/CS_URS_2025_02/713191132" TargetMode="External" /><Relationship Id="rId90" Type="http://schemas.openxmlformats.org/officeDocument/2006/relationships/hyperlink" Target="https://podminky.urs.cz/item/CS_URS_2025_01/998713201" TargetMode="External" /><Relationship Id="rId91" Type="http://schemas.openxmlformats.org/officeDocument/2006/relationships/hyperlink" Target="https://podminky.urs.cz/item/CS_URS_2025_01/721173316" TargetMode="External" /><Relationship Id="rId92" Type="http://schemas.openxmlformats.org/officeDocument/2006/relationships/hyperlink" Target="https://podminky.urs.cz/item/CS_URS_2025_02/721233102" TargetMode="External" /><Relationship Id="rId93" Type="http://schemas.openxmlformats.org/officeDocument/2006/relationships/hyperlink" Target="https://podminky.urs.cz/item/CS_URS_2025_01/721242116" TargetMode="External" /><Relationship Id="rId94" Type="http://schemas.openxmlformats.org/officeDocument/2006/relationships/hyperlink" Target="https://podminky.urs.cz/item/CS_URS_2025_01/998721201" TargetMode="External" /><Relationship Id="rId95" Type="http://schemas.openxmlformats.org/officeDocument/2006/relationships/hyperlink" Target="https://podminky.urs.cz/item/CS_URS_2025_02/741112001" TargetMode="External" /><Relationship Id="rId96" Type="http://schemas.openxmlformats.org/officeDocument/2006/relationships/hyperlink" Target="https://podminky.urs.cz/item/CS_URS_2025_02/741112061" TargetMode="External" /><Relationship Id="rId97" Type="http://schemas.openxmlformats.org/officeDocument/2006/relationships/hyperlink" Target="https://podminky.urs.cz/item/CS_URS_2025_02/741112101" TargetMode="External" /><Relationship Id="rId98" Type="http://schemas.openxmlformats.org/officeDocument/2006/relationships/hyperlink" Target="https://podminky.urs.cz/item/CS_URS_2025_02/741120001" TargetMode="External" /><Relationship Id="rId99" Type="http://schemas.openxmlformats.org/officeDocument/2006/relationships/hyperlink" Target="https://podminky.urs.cz/item/CS_URS_2025_02/741122015" TargetMode="External" /><Relationship Id="rId100" Type="http://schemas.openxmlformats.org/officeDocument/2006/relationships/hyperlink" Target="https://podminky.urs.cz/item/CS_URS_2025_02/741122016" TargetMode="External" /><Relationship Id="rId101" Type="http://schemas.openxmlformats.org/officeDocument/2006/relationships/hyperlink" Target="https://podminky.urs.cz/item/CS_URS_2025_01/741122122" TargetMode="External" /><Relationship Id="rId102" Type="http://schemas.openxmlformats.org/officeDocument/2006/relationships/hyperlink" Target="https://podminky.urs.cz/item/CS_URS_2025_02/741210001" TargetMode="External" /><Relationship Id="rId103" Type="http://schemas.openxmlformats.org/officeDocument/2006/relationships/hyperlink" Target="https://podminky.urs.cz/item/CS_URS_2025_02/741310101" TargetMode="External" /><Relationship Id="rId104" Type="http://schemas.openxmlformats.org/officeDocument/2006/relationships/hyperlink" Target="https://podminky.urs.cz/item/CS_URS_2025_02/741313007" TargetMode="External" /><Relationship Id="rId105" Type="http://schemas.openxmlformats.org/officeDocument/2006/relationships/hyperlink" Target="https://podminky.urs.cz/item/CS_URS_2025_02/741372061" TargetMode="External" /><Relationship Id="rId106" Type="http://schemas.openxmlformats.org/officeDocument/2006/relationships/hyperlink" Target="https://podminky.urs.cz/item/CS_URS_2025_02/741410021" TargetMode="External" /><Relationship Id="rId107" Type="http://schemas.openxmlformats.org/officeDocument/2006/relationships/hyperlink" Target="https://podminky.urs.cz/item/CS_URS_2025_02/741420022" TargetMode="External" /><Relationship Id="rId108" Type="http://schemas.openxmlformats.org/officeDocument/2006/relationships/hyperlink" Target="https://podminky.urs.cz/item/CS_URS_2025_02/741450002" TargetMode="External" /><Relationship Id="rId109" Type="http://schemas.openxmlformats.org/officeDocument/2006/relationships/hyperlink" Target="https://podminky.urs.cz/item/CS_URS_2025_02/741810002" TargetMode="External" /><Relationship Id="rId110" Type="http://schemas.openxmlformats.org/officeDocument/2006/relationships/hyperlink" Target="https://podminky.urs.cz/item/CS_URS_2025_02/741820011" TargetMode="External" /><Relationship Id="rId111" Type="http://schemas.openxmlformats.org/officeDocument/2006/relationships/hyperlink" Target="https://podminky.urs.cz/item/CS_URS_2025_02/998741201" TargetMode="External" /><Relationship Id="rId112" Type="http://schemas.openxmlformats.org/officeDocument/2006/relationships/hyperlink" Target="https://podminky.urs.cz/item/CS_URS_2025_02/762361332" TargetMode="External" /><Relationship Id="rId113" Type="http://schemas.openxmlformats.org/officeDocument/2006/relationships/hyperlink" Target="https://podminky.urs.cz/item/CS_URS_2025_01/762921100" TargetMode="External" /><Relationship Id="rId114" Type="http://schemas.openxmlformats.org/officeDocument/2006/relationships/hyperlink" Target="https://podminky.urs.cz/item/CS_URS_2025_02/998762201" TargetMode="External" /><Relationship Id="rId115" Type="http://schemas.openxmlformats.org/officeDocument/2006/relationships/hyperlink" Target="https://podminky.urs.cz/item/CS_URS_2025_02/764002414" TargetMode="External" /><Relationship Id="rId116" Type="http://schemas.openxmlformats.org/officeDocument/2006/relationships/hyperlink" Target="https://podminky.urs.cz/item/CS_URS_2025_01/764214607" TargetMode="External" /><Relationship Id="rId117" Type="http://schemas.openxmlformats.org/officeDocument/2006/relationships/hyperlink" Target="https://podminky.urs.cz/item/CS_URS_2025_01/764518622" TargetMode="External" /><Relationship Id="rId118" Type="http://schemas.openxmlformats.org/officeDocument/2006/relationships/hyperlink" Target="https://podminky.urs.cz/item/CS_URS_2025_02/998764201" TargetMode="External" /><Relationship Id="rId119" Type="http://schemas.openxmlformats.org/officeDocument/2006/relationships/hyperlink" Target="https://podminky.urs.cz/item/CS_URS_2025_02/766417413" TargetMode="External" /><Relationship Id="rId120" Type="http://schemas.openxmlformats.org/officeDocument/2006/relationships/hyperlink" Target="https://podminky.urs.cz/item/CS_URS_2025_02/766417511" TargetMode="External" /><Relationship Id="rId121" Type="http://schemas.openxmlformats.org/officeDocument/2006/relationships/hyperlink" Target="https://podminky.urs.cz/item/CS_URS_2025_02/766417523" TargetMode="External" /><Relationship Id="rId122" Type="http://schemas.openxmlformats.org/officeDocument/2006/relationships/hyperlink" Target="https://podminky.urs.cz/item/CS_URS_2025_01/766694126" TargetMode="External" /><Relationship Id="rId123" Type="http://schemas.openxmlformats.org/officeDocument/2006/relationships/hyperlink" Target="https://podminky.urs.cz/item/CS_URS_2025_02/998766201" TargetMode="External" /><Relationship Id="rId124" Type="http://schemas.openxmlformats.org/officeDocument/2006/relationships/hyperlink" Target="https://podminky.urs.cz/item/CS_URS_2025_01/767620254" TargetMode="External" /><Relationship Id="rId125" Type="http://schemas.openxmlformats.org/officeDocument/2006/relationships/hyperlink" Target="https://podminky.urs.cz/item/CS_URS_2025_02/767627306" TargetMode="External" /><Relationship Id="rId126" Type="http://schemas.openxmlformats.org/officeDocument/2006/relationships/hyperlink" Target="https://podminky.urs.cz/item/CS_URS_2025_02/767627310" TargetMode="External" /><Relationship Id="rId127" Type="http://schemas.openxmlformats.org/officeDocument/2006/relationships/hyperlink" Target="https://podminky.urs.cz/item/CS_URS_2025_02/767640111" TargetMode="External" /><Relationship Id="rId128" Type="http://schemas.openxmlformats.org/officeDocument/2006/relationships/hyperlink" Target="https://podminky.urs.cz/item/CS_URS_2025_01/998767201" TargetMode="External" /><Relationship Id="rId129" Type="http://schemas.openxmlformats.org/officeDocument/2006/relationships/hyperlink" Target="https://podminky.urs.cz/item/CS_URS_2025_02/777111123" TargetMode="External" /><Relationship Id="rId130" Type="http://schemas.openxmlformats.org/officeDocument/2006/relationships/hyperlink" Target="https://podminky.urs.cz/item/CS_URS_2025_02/777131105" TargetMode="External" /><Relationship Id="rId131" Type="http://schemas.openxmlformats.org/officeDocument/2006/relationships/hyperlink" Target="https://podminky.urs.cz/item/CS_URS_2025_02/777511103" TargetMode="External" /><Relationship Id="rId132" Type="http://schemas.openxmlformats.org/officeDocument/2006/relationships/hyperlink" Target="https://podminky.urs.cz/item/CS_URS_2025_02/998777201" TargetMode="External" /><Relationship Id="rId133" Type="http://schemas.openxmlformats.org/officeDocument/2006/relationships/hyperlink" Target="https://podminky.urs.cz/item/CS_URS_2025_02/783101205" TargetMode="External" /><Relationship Id="rId134" Type="http://schemas.openxmlformats.org/officeDocument/2006/relationships/hyperlink" Target="https://podminky.urs.cz/item/CS_URS_2025_02/783101401" TargetMode="External" /><Relationship Id="rId135" Type="http://schemas.openxmlformats.org/officeDocument/2006/relationships/hyperlink" Target="https://podminky.urs.cz/item/CS_URS_2025_02/783113121" TargetMode="External" /><Relationship Id="rId136" Type="http://schemas.openxmlformats.org/officeDocument/2006/relationships/hyperlink" Target="https://podminky.urs.cz/item/CS_URS_2025_02/783163101" TargetMode="External" /><Relationship Id="rId137" Type="http://schemas.openxmlformats.org/officeDocument/2006/relationships/hyperlink" Target="https://podminky.urs.cz/item/CS_URS_2025_02/783164101" TargetMode="External" /><Relationship Id="rId138" Type="http://schemas.openxmlformats.org/officeDocument/2006/relationships/hyperlink" Target="https://podminky.urs.cz/item/CS_URS_2025_02/783168101" TargetMode="External" /><Relationship Id="rId139" Type="http://schemas.openxmlformats.org/officeDocument/2006/relationships/hyperlink" Target="https://podminky.urs.cz/item/CS_URS_2025_02/460171172" TargetMode="External" /><Relationship Id="rId140" Type="http://schemas.openxmlformats.org/officeDocument/2006/relationships/hyperlink" Target="https://podminky.urs.cz/item/CS_URS_2025_02/460451182" TargetMode="External" /><Relationship Id="rId141" Type="http://schemas.openxmlformats.org/officeDocument/2006/relationships/hyperlink" Target="https://podminky.urs.cz/item/CS_URS_2025_02/460661111" TargetMode="External" /><Relationship Id="rId142" Type="http://schemas.openxmlformats.org/officeDocument/2006/relationships/hyperlink" Target="https://podminky.urs.cz/item/CS_URS_2025_02/460662512" TargetMode="External" /><Relationship Id="rId143" Type="http://schemas.openxmlformats.org/officeDocument/2006/relationships/hyperlink" Target="https://podminky.urs.cz/item/CS_URS_2025_02/460791213" TargetMode="External" /><Relationship Id="rId144" Type="http://schemas.openxmlformats.org/officeDocument/2006/relationships/hyperlink" Target="https://podminky.urs.cz/item/CS_URS_2025_02/469981111" TargetMode="External" /><Relationship Id="rId14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1212532" TargetMode="External" /><Relationship Id="rId2" Type="http://schemas.openxmlformats.org/officeDocument/2006/relationships/hyperlink" Target="https://podminky.urs.cz/item/CS_URS_2025_01/162751117" TargetMode="External" /><Relationship Id="rId3" Type="http://schemas.openxmlformats.org/officeDocument/2006/relationships/hyperlink" Target="https://podminky.urs.cz/item/CS_URS_2025_01/162751119" TargetMode="External" /><Relationship Id="rId4" Type="http://schemas.openxmlformats.org/officeDocument/2006/relationships/hyperlink" Target="https://podminky.urs.cz/item/CS_URS_2025_01/171201231" TargetMode="External" /><Relationship Id="rId5" Type="http://schemas.openxmlformats.org/officeDocument/2006/relationships/hyperlink" Target="https://podminky.urs.cz/item/CS_URS_2025_01/275313611" TargetMode="External" /><Relationship Id="rId6" Type="http://schemas.openxmlformats.org/officeDocument/2006/relationships/hyperlink" Target="https://podminky.urs.cz/item/CS_URS_2025_01/338171113" TargetMode="External" /><Relationship Id="rId7" Type="http://schemas.openxmlformats.org/officeDocument/2006/relationships/hyperlink" Target="https://podminky.urs.cz/item/CS_URS_2025_01/348101210" TargetMode="External" /><Relationship Id="rId8" Type="http://schemas.openxmlformats.org/officeDocument/2006/relationships/hyperlink" Target="https://podminky.urs.cz/item/CS_URS_2025_01/348101240" TargetMode="External" /><Relationship Id="rId9" Type="http://schemas.openxmlformats.org/officeDocument/2006/relationships/hyperlink" Target="https://podminky.urs.cz/item/CS_URS_2025_01/348181113" TargetMode="External" /><Relationship Id="rId10" Type="http://schemas.openxmlformats.org/officeDocument/2006/relationships/hyperlink" Target="https://podminky.urs.cz/item/CS_URS_2025_01/348181119" TargetMode="External" /><Relationship Id="rId11" Type="http://schemas.openxmlformats.org/officeDocument/2006/relationships/hyperlink" Target="https://podminky.urs.cz/item/CS_URS_2025_01/966003818" TargetMode="External" /><Relationship Id="rId12" Type="http://schemas.openxmlformats.org/officeDocument/2006/relationships/hyperlink" Target="https://podminky.urs.cz/item/CS_URS_2025_01/966071711" TargetMode="External" /><Relationship Id="rId13" Type="http://schemas.openxmlformats.org/officeDocument/2006/relationships/hyperlink" Target="https://podminky.urs.cz/item/CS_URS_2025_01/966071822" TargetMode="External" /><Relationship Id="rId14" Type="http://schemas.openxmlformats.org/officeDocument/2006/relationships/hyperlink" Target="https://podminky.urs.cz/item/CS_URS_2025_01/997006012" TargetMode="External" /><Relationship Id="rId15" Type="http://schemas.openxmlformats.org/officeDocument/2006/relationships/hyperlink" Target="https://podminky.urs.cz/item/CS_URS_2025_01/997006512" TargetMode="External" /><Relationship Id="rId16" Type="http://schemas.openxmlformats.org/officeDocument/2006/relationships/hyperlink" Target="https://podminky.urs.cz/item/CS_URS_2025_01/997006519" TargetMode="External" /><Relationship Id="rId17" Type="http://schemas.openxmlformats.org/officeDocument/2006/relationships/hyperlink" Target="https://podminky.urs.cz/item/CS_URS_2025_01/997013631" TargetMode="External" /><Relationship Id="rId18" Type="http://schemas.openxmlformats.org/officeDocument/2006/relationships/hyperlink" Target="https://podminky.urs.cz/item/CS_URS_2025_01/997013811" TargetMode="External" /><Relationship Id="rId19" Type="http://schemas.openxmlformats.org/officeDocument/2006/relationships/hyperlink" Target="https://podminky.urs.cz/item/CS_URS_2025_01/998232131" TargetMode="External" /><Relationship Id="rId20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31251103" TargetMode="External" /><Relationship Id="rId2" Type="http://schemas.openxmlformats.org/officeDocument/2006/relationships/hyperlink" Target="https://podminky.urs.cz/item/CS_URS_2025_02/132251103" TargetMode="External" /><Relationship Id="rId3" Type="http://schemas.openxmlformats.org/officeDocument/2006/relationships/hyperlink" Target="https://podminky.urs.cz/item/CS_URS_2025_02/151101201" TargetMode="External" /><Relationship Id="rId4" Type="http://schemas.openxmlformats.org/officeDocument/2006/relationships/hyperlink" Target="https://podminky.urs.cz/item/CS_URS_2025_02/151101211" TargetMode="External" /><Relationship Id="rId5" Type="http://schemas.openxmlformats.org/officeDocument/2006/relationships/hyperlink" Target="https://podminky.urs.cz/item/CS_URS_2025_02/151101301" TargetMode="External" /><Relationship Id="rId6" Type="http://schemas.openxmlformats.org/officeDocument/2006/relationships/hyperlink" Target="https://podminky.urs.cz/item/CS_URS_2025_02/151101311" TargetMode="External" /><Relationship Id="rId7" Type="http://schemas.openxmlformats.org/officeDocument/2006/relationships/hyperlink" Target="https://podminky.urs.cz/item/CS_URS_2025_02/162551127" TargetMode="External" /><Relationship Id="rId8" Type="http://schemas.openxmlformats.org/officeDocument/2006/relationships/hyperlink" Target="https://podminky.urs.cz/item/CS_URS_2025_02/162751117" TargetMode="External" /><Relationship Id="rId9" Type="http://schemas.openxmlformats.org/officeDocument/2006/relationships/hyperlink" Target="https://podminky.urs.cz/item/CS_URS_2025_02/162751119" TargetMode="External" /><Relationship Id="rId10" Type="http://schemas.openxmlformats.org/officeDocument/2006/relationships/hyperlink" Target="https://podminky.urs.cz/item/CS_URS_2025_02/167151101" TargetMode="External" /><Relationship Id="rId11" Type="http://schemas.openxmlformats.org/officeDocument/2006/relationships/hyperlink" Target="https://podminky.urs.cz/item/CS_URS_2025_02/171201231" TargetMode="External" /><Relationship Id="rId12" Type="http://schemas.openxmlformats.org/officeDocument/2006/relationships/hyperlink" Target="https://podminky.urs.cz/item/CS_URS_2025_02/174251101" TargetMode="External" /><Relationship Id="rId13" Type="http://schemas.openxmlformats.org/officeDocument/2006/relationships/hyperlink" Target="https://podminky.urs.cz/item/CS_URS_2025_02/175111101" TargetMode="External" /><Relationship Id="rId14" Type="http://schemas.openxmlformats.org/officeDocument/2006/relationships/hyperlink" Target="https://podminky.urs.cz/item/CS_URS_2025_02/181152302" TargetMode="External" /><Relationship Id="rId15" Type="http://schemas.openxmlformats.org/officeDocument/2006/relationships/hyperlink" Target="https://podminky.urs.cz/item/CS_URS_2025_02/181912112" TargetMode="External" /><Relationship Id="rId16" Type="http://schemas.openxmlformats.org/officeDocument/2006/relationships/hyperlink" Target="https://podminky.urs.cz/item/CS_URS_2025_02/211531111" TargetMode="External" /><Relationship Id="rId17" Type="http://schemas.openxmlformats.org/officeDocument/2006/relationships/hyperlink" Target="https://podminky.urs.cz/item/CS_URS_2025_02/212532111" TargetMode="External" /><Relationship Id="rId18" Type="http://schemas.openxmlformats.org/officeDocument/2006/relationships/hyperlink" Target="https://podminky.urs.cz/item/CS_URS_2025_02/212755214" TargetMode="External" /><Relationship Id="rId19" Type="http://schemas.openxmlformats.org/officeDocument/2006/relationships/hyperlink" Target="https://podminky.urs.cz/item/CS_URS_2025_02/213141112" TargetMode="External" /><Relationship Id="rId20" Type="http://schemas.openxmlformats.org/officeDocument/2006/relationships/hyperlink" Target="https://podminky.urs.cz/item/CS_URS_2025_02/451573111" TargetMode="External" /><Relationship Id="rId21" Type="http://schemas.openxmlformats.org/officeDocument/2006/relationships/hyperlink" Target="https://podminky.urs.cz/item/CS_URS_2025_02/457531112" TargetMode="External" /><Relationship Id="rId22" Type="http://schemas.openxmlformats.org/officeDocument/2006/relationships/hyperlink" Target="https://podminky.urs.cz/item/CS_URS_2025_02/564851011" TargetMode="External" /><Relationship Id="rId23" Type="http://schemas.openxmlformats.org/officeDocument/2006/relationships/hyperlink" Target="https://podminky.urs.cz/item/CS_URS_2025_02/596412123" TargetMode="External" /><Relationship Id="rId24" Type="http://schemas.openxmlformats.org/officeDocument/2006/relationships/hyperlink" Target="https://podminky.urs.cz/item/CS_URS_2025_02/629995101" TargetMode="External" /><Relationship Id="rId25" Type="http://schemas.openxmlformats.org/officeDocument/2006/relationships/hyperlink" Target="https://podminky.urs.cz/item/CS_URS_2025_02/631312141" TargetMode="External" /><Relationship Id="rId26" Type="http://schemas.openxmlformats.org/officeDocument/2006/relationships/hyperlink" Target="https://podminky.urs.cz/item/CS_URS_2025_02/871263120" TargetMode="External" /><Relationship Id="rId27" Type="http://schemas.openxmlformats.org/officeDocument/2006/relationships/hyperlink" Target="https://podminky.urs.cz/item/CS_URS_2025_02/877260310" TargetMode="External" /><Relationship Id="rId28" Type="http://schemas.openxmlformats.org/officeDocument/2006/relationships/hyperlink" Target="https://podminky.urs.cz/item/CS_URS_2025_02/877260320" TargetMode="External" /><Relationship Id="rId29" Type="http://schemas.openxmlformats.org/officeDocument/2006/relationships/hyperlink" Target="https://podminky.urs.cz/item/CS_URS_2025_02/892271111" TargetMode="External" /><Relationship Id="rId30" Type="http://schemas.openxmlformats.org/officeDocument/2006/relationships/hyperlink" Target="https://podminky.urs.cz/item/CS_URS_2025_02/894812311" TargetMode="External" /><Relationship Id="rId31" Type="http://schemas.openxmlformats.org/officeDocument/2006/relationships/hyperlink" Target="https://podminky.urs.cz/item/CS_URS_2025_02/894812312" TargetMode="External" /><Relationship Id="rId32" Type="http://schemas.openxmlformats.org/officeDocument/2006/relationships/hyperlink" Target="https://podminky.urs.cz/item/CS_URS_2025_02/894812331" TargetMode="External" /><Relationship Id="rId33" Type="http://schemas.openxmlformats.org/officeDocument/2006/relationships/hyperlink" Target="https://podminky.urs.cz/item/CS_URS_2025_02/894812339" TargetMode="External" /><Relationship Id="rId34" Type="http://schemas.openxmlformats.org/officeDocument/2006/relationships/hyperlink" Target="https://podminky.urs.cz/item/CS_URS_2025_02/894812352" TargetMode="External" /><Relationship Id="rId35" Type="http://schemas.openxmlformats.org/officeDocument/2006/relationships/hyperlink" Target="https://podminky.urs.cz/item/CS_URS_2025_02/113106193" TargetMode="External" /><Relationship Id="rId36" Type="http://schemas.openxmlformats.org/officeDocument/2006/relationships/hyperlink" Target="https://podminky.urs.cz/item/CS_URS_2025_02/711142821" TargetMode="External" /><Relationship Id="rId37" Type="http://schemas.openxmlformats.org/officeDocument/2006/relationships/hyperlink" Target="https://podminky.urs.cz/item/CS_URS_2025_02/711162811" TargetMode="External" /><Relationship Id="rId38" Type="http://schemas.openxmlformats.org/officeDocument/2006/relationships/hyperlink" Target="https://podminky.urs.cz/item/CS_URS_2025_02/964073221" TargetMode="External" /><Relationship Id="rId39" Type="http://schemas.openxmlformats.org/officeDocument/2006/relationships/hyperlink" Target="https://podminky.urs.cz/item/CS_URS_2025_02/965042231" TargetMode="External" /><Relationship Id="rId40" Type="http://schemas.openxmlformats.org/officeDocument/2006/relationships/hyperlink" Target="https://podminky.urs.cz/item/CS_URS_2025_02/965042241" TargetMode="External" /><Relationship Id="rId41" Type="http://schemas.openxmlformats.org/officeDocument/2006/relationships/hyperlink" Target="https://podminky.urs.cz/item/CS_URS_2025_02/977311111" TargetMode="External" /><Relationship Id="rId42" Type="http://schemas.openxmlformats.org/officeDocument/2006/relationships/hyperlink" Target="https://podminky.urs.cz/item/CS_URS_2025_02/978015391" TargetMode="External" /><Relationship Id="rId43" Type="http://schemas.openxmlformats.org/officeDocument/2006/relationships/hyperlink" Target="https://podminky.urs.cz/item/CS_URS_2025_01/997006012" TargetMode="External" /><Relationship Id="rId44" Type="http://schemas.openxmlformats.org/officeDocument/2006/relationships/hyperlink" Target="https://podminky.urs.cz/item/CS_URS_2025_01/997006512" TargetMode="External" /><Relationship Id="rId45" Type="http://schemas.openxmlformats.org/officeDocument/2006/relationships/hyperlink" Target="https://podminky.urs.cz/item/CS_URS_2025_01/997006519" TargetMode="External" /><Relationship Id="rId46" Type="http://schemas.openxmlformats.org/officeDocument/2006/relationships/hyperlink" Target="https://podminky.urs.cz/item/CS_URS_2025_02/997013645" TargetMode="External" /><Relationship Id="rId47" Type="http://schemas.openxmlformats.org/officeDocument/2006/relationships/hyperlink" Target="https://podminky.urs.cz/item/CS_URS_2025_02/997013813" TargetMode="External" /><Relationship Id="rId48" Type="http://schemas.openxmlformats.org/officeDocument/2006/relationships/hyperlink" Target="https://podminky.urs.cz/item/CS_URS_2025_01/997013861" TargetMode="External" /><Relationship Id="rId49" Type="http://schemas.openxmlformats.org/officeDocument/2006/relationships/hyperlink" Target="https://podminky.urs.cz/item/CS_URS_2025_02/997013871" TargetMode="External" /><Relationship Id="rId50" Type="http://schemas.openxmlformats.org/officeDocument/2006/relationships/hyperlink" Target="https://podminky.urs.cz/item/CS_URS_2025_02/998011001" TargetMode="External" /><Relationship Id="rId51" Type="http://schemas.openxmlformats.org/officeDocument/2006/relationships/hyperlink" Target="https://podminky.urs.cz/item/CS_URS_2025_02/711491272" TargetMode="External" /><Relationship Id="rId52" Type="http://schemas.openxmlformats.org/officeDocument/2006/relationships/hyperlink" Target="https://podminky.urs.cz/item/CS_URS_2025_02/998711201" TargetMode="External" /><Relationship Id="rId53" Type="http://schemas.openxmlformats.org/officeDocument/2006/relationships/hyperlink" Target="https://podminky.urs.cz/item/CS_URS_2025_02/721242115" TargetMode="External" /><Relationship Id="rId54" Type="http://schemas.openxmlformats.org/officeDocument/2006/relationships/hyperlink" Target="https://podminky.urs.cz/item/CS_URS_2025_02/998721201" TargetMode="External" /><Relationship Id="rId55" Type="http://schemas.openxmlformats.org/officeDocument/2006/relationships/hyperlink" Target="https://podminky.urs.cz/item/CS_URS_2025_02/HZS1301" TargetMode="External" /><Relationship Id="rId56" Type="http://schemas.openxmlformats.org/officeDocument/2006/relationships/hyperlink" Target="https://podminky.urs.cz/item/CS_URS_2025_02/HZS1302" TargetMode="External" /><Relationship Id="rId57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164000" TargetMode="External" /><Relationship Id="rId2" Type="http://schemas.openxmlformats.org/officeDocument/2006/relationships/hyperlink" Target="https://podminky.urs.cz/item/CS_URS_2025_01/012234000" TargetMode="External" /><Relationship Id="rId3" Type="http://schemas.openxmlformats.org/officeDocument/2006/relationships/hyperlink" Target="https://podminky.urs.cz/item/CS_URS_2025_01/012344000" TargetMode="External" /><Relationship Id="rId4" Type="http://schemas.openxmlformats.org/officeDocument/2006/relationships/hyperlink" Target="https://podminky.urs.cz/item/CS_URS_2025_01/012414000" TargetMode="External" /><Relationship Id="rId5" Type="http://schemas.openxmlformats.org/officeDocument/2006/relationships/hyperlink" Target="https://podminky.urs.cz/item/CS_URS_2025_01/012434000" TargetMode="External" /><Relationship Id="rId6" Type="http://schemas.openxmlformats.org/officeDocument/2006/relationships/hyperlink" Target="https://podminky.urs.cz/item/CS_URS_2025_01/012444000" TargetMode="External" /><Relationship Id="rId7" Type="http://schemas.openxmlformats.org/officeDocument/2006/relationships/hyperlink" Target="https://podminky.urs.cz/item/CS_URS_2025_01/013254000" TargetMode="External" /><Relationship Id="rId8" Type="http://schemas.openxmlformats.org/officeDocument/2006/relationships/hyperlink" Target="https://podminky.urs.cz/item/CS_URS_2025_01/013294000" TargetMode="External" /><Relationship Id="rId9" Type="http://schemas.openxmlformats.org/officeDocument/2006/relationships/hyperlink" Target="https://podminky.urs.cz/item/CS_URS_2025_01/030001000" TargetMode="External" /><Relationship Id="rId10" Type="http://schemas.openxmlformats.org/officeDocument/2006/relationships/hyperlink" Target="https://podminky.urs.cz/item/CS_URS_2025_01/075103000" TargetMode="External" /><Relationship Id="rId1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30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32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32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33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34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35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36</v>
      </c>
      <c r="AO17" s="23"/>
      <c r="AP17" s="23"/>
      <c r="AQ17" s="23"/>
      <c r="AR17" s="21"/>
      <c r="BE17" s="32"/>
      <c r="BS17" s="18" t="s">
        <v>37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38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39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40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41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42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43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44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45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46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47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48</v>
      </c>
      <c r="E29" s="48"/>
      <c r="F29" s="33" t="s">
        <v>49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50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51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52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53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54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55</v>
      </c>
      <c r="U35" s="55"/>
      <c r="V35" s="55"/>
      <c r="W35" s="55"/>
      <c r="X35" s="57" t="s">
        <v>56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57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EKS-044-2025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Letní amfiteátr Bílina Kyselka - WC, pokladna, oplocení a odvodnění jeviště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Bílina, okr.Teplice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10. 6. 2025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25.6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Město Bílina, Břežánská 50/4, Bílina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33</v>
      </c>
      <c r="AJ49" s="41"/>
      <c r="AK49" s="41"/>
      <c r="AL49" s="41"/>
      <c r="AM49" s="74" t="str">
        <f>IF(E17="","",E17)</f>
        <v>PS projekty s.r.o., 14.října 291/4, Teplice</v>
      </c>
      <c r="AN49" s="65"/>
      <c r="AO49" s="65"/>
      <c r="AP49" s="65"/>
      <c r="AQ49" s="41"/>
      <c r="AR49" s="45"/>
      <c r="AS49" s="75" t="s">
        <v>58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25.65" customHeight="1">
      <c r="A50" s="39"/>
      <c r="B50" s="40"/>
      <c r="C50" s="33" t="s">
        <v>31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38</v>
      </c>
      <c r="AJ50" s="41"/>
      <c r="AK50" s="41"/>
      <c r="AL50" s="41"/>
      <c r="AM50" s="74" t="str">
        <f>IF(E20="","",E20)</f>
        <v>STAVINVEST KMS s.r.o., Studentská 285/22, Bílina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59</v>
      </c>
      <c r="D52" s="88"/>
      <c r="E52" s="88"/>
      <c r="F52" s="88"/>
      <c r="G52" s="88"/>
      <c r="H52" s="89"/>
      <c r="I52" s="90" t="s">
        <v>60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61</v>
      </c>
      <c r="AH52" s="88"/>
      <c r="AI52" s="88"/>
      <c r="AJ52" s="88"/>
      <c r="AK52" s="88"/>
      <c r="AL52" s="88"/>
      <c r="AM52" s="88"/>
      <c r="AN52" s="90" t="s">
        <v>62</v>
      </c>
      <c r="AO52" s="88"/>
      <c r="AP52" s="88"/>
      <c r="AQ52" s="92" t="s">
        <v>63</v>
      </c>
      <c r="AR52" s="45"/>
      <c r="AS52" s="93" t="s">
        <v>64</v>
      </c>
      <c r="AT52" s="94" t="s">
        <v>65</v>
      </c>
      <c r="AU52" s="94" t="s">
        <v>66</v>
      </c>
      <c r="AV52" s="94" t="s">
        <v>67</v>
      </c>
      <c r="AW52" s="94" t="s">
        <v>68</v>
      </c>
      <c r="AX52" s="94" t="s">
        <v>69</v>
      </c>
      <c r="AY52" s="94" t="s">
        <v>70</v>
      </c>
      <c r="AZ52" s="94" t="s">
        <v>71</v>
      </c>
      <c r="BA52" s="94" t="s">
        <v>72</v>
      </c>
      <c r="BB52" s="94" t="s">
        <v>73</v>
      </c>
      <c r="BC52" s="94" t="s">
        <v>74</v>
      </c>
      <c r="BD52" s="95" t="s">
        <v>75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76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ROUND(SUM(AG55:AG59),2)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ROUND(SUM(AS55:AS59),2)</f>
        <v>0</v>
      </c>
      <c r="AT54" s="107">
        <f>ROUND(SUM(AV54:AW54),2)</f>
        <v>0</v>
      </c>
      <c r="AU54" s="108">
        <f>ROUND(SUM(AU55:AU59),5)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ROUND(SUM(AZ55:AZ59),2)</f>
        <v>0</v>
      </c>
      <c r="BA54" s="107">
        <f>ROUND(SUM(BA55:BA59),2)</f>
        <v>0</v>
      </c>
      <c r="BB54" s="107">
        <f>ROUND(SUM(BB55:BB59),2)</f>
        <v>0</v>
      </c>
      <c r="BC54" s="107">
        <f>ROUND(SUM(BC55:BC59),2)</f>
        <v>0</v>
      </c>
      <c r="BD54" s="109">
        <f>ROUND(SUM(BD55:BD59),2)</f>
        <v>0</v>
      </c>
      <c r="BE54" s="6"/>
      <c r="BS54" s="110" t="s">
        <v>77</v>
      </c>
      <c r="BT54" s="110" t="s">
        <v>78</v>
      </c>
      <c r="BU54" s="111" t="s">
        <v>79</v>
      </c>
      <c r="BV54" s="110" t="s">
        <v>80</v>
      </c>
      <c r="BW54" s="110" t="s">
        <v>5</v>
      </c>
      <c r="BX54" s="110" t="s">
        <v>81</v>
      </c>
      <c r="CL54" s="110" t="s">
        <v>19</v>
      </c>
    </row>
    <row r="55" s="7" customFormat="1" ht="16.5" customHeight="1">
      <c r="A55" s="112" t="s">
        <v>82</v>
      </c>
      <c r="B55" s="113"/>
      <c r="C55" s="114"/>
      <c r="D55" s="115" t="s">
        <v>83</v>
      </c>
      <c r="E55" s="115"/>
      <c r="F55" s="115"/>
      <c r="G55" s="115"/>
      <c r="H55" s="115"/>
      <c r="I55" s="116"/>
      <c r="J55" s="115" t="s">
        <v>84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'SO 101 - WC'!J30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85</v>
      </c>
      <c r="AR55" s="119"/>
      <c r="AS55" s="120">
        <v>0</v>
      </c>
      <c r="AT55" s="121">
        <f>ROUND(SUM(AV55:AW55),2)</f>
        <v>0</v>
      </c>
      <c r="AU55" s="122">
        <f>'SO 101 - WC'!P113</f>
        <v>0</v>
      </c>
      <c r="AV55" s="121">
        <f>'SO 101 - WC'!J33</f>
        <v>0</v>
      </c>
      <c r="AW55" s="121">
        <f>'SO 101 - WC'!J34</f>
        <v>0</v>
      </c>
      <c r="AX55" s="121">
        <f>'SO 101 - WC'!J35</f>
        <v>0</v>
      </c>
      <c r="AY55" s="121">
        <f>'SO 101 - WC'!J36</f>
        <v>0</v>
      </c>
      <c r="AZ55" s="121">
        <f>'SO 101 - WC'!F33</f>
        <v>0</v>
      </c>
      <c r="BA55" s="121">
        <f>'SO 101 - WC'!F34</f>
        <v>0</v>
      </c>
      <c r="BB55" s="121">
        <f>'SO 101 - WC'!F35</f>
        <v>0</v>
      </c>
      <c r="BC55" s="121">
        <f>'SO 101 - WC'!F36</f>
        <v>0</v>
      </c>
      <c r="BD55" s="123">
        <f>'SO 101 - WC'!F37</f>
        <v>0</v>
      </c>
      <c r="BE55" s="7"/>
      <c r="BT55" s="124" t="s">
        <v>86</v>
      </c>
      <c r="BV55" s="124" t="s">
        <v>80</v>
      </c>
      <c r="BW55" s="124" t="s">
        <v>87</v>
      </c>
      <c r="BX55" s="124" t="s">
        <v>5</v>
      </c>
      <c r="CL55" s="124" t="s">
        <v>19</v>
      </c>
      <c r="CM55" s="124" t="s">
        <v>88</v>
      </c>
    </row>
    <row r="56" s="7" customFormat="1" ht="16.5" customHeight="1">
      <c r="A56" s="112" t="s">
        <v>82</v>
      </c>
      <c r="B56" s="113"/>
      <c r="C56" s="114"/>
      <c r="D56" s="115" t="s">
        <v>89</v>
      </c>
      <c r="E56" s="115"/>
      <c r="F56" s="115"/>
      <c r="G56" s="115"/>
      <c r="H56" s="115"/>
      <c r="I56" s="116"/>
      <c r="J56" s="115" t="s">
        <v>90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'SO 102 - Pokladna'!J30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85</v>
      </c>
      <c r="AR56" s="119"/>
      <c r="AS56" s="120">
        <v>0</v>
      </c>
      <c r="AT56" s="121">
        <f>ROUND(SUM(AV56:AW56),2)</f>
        <v>0</v>
      </c>
      <c r="AU56" s="122">
        <f>'SO 102 - Pokladna'!P104</f>
        <v>0</v>
      </c>
      <c r="AV56" s="121">
        <f>'SO 102 - Pokladna'!J33</f>
        <v>0</v>
      </c>
      <c r="AW56" s="121">
        <f>'SO 102 - Pokladna'!J34</f>
        <v>0</v>
      </c>
      <c r="AX56" s="121">
        <f>'SO 102 - Pokladna'!J35</f>
        <v>0</v>
      </c>
      <c r="AY56" s="121">
        <f>'SO 102 - Pokladna'!J36</f>
        <v>0</v>
      </c>
      <c r="AZ56" s="121">
        <f>'SO 102 - Pokladna'!F33</f>
        <v>0</v>
      </c>
      <c r="BA56" s="121">
        <f>'SO 102 - Pokladna'!F34</f>
        <v>0</v>
      </c>
      <c r="BB56" s="121">
        <f>'SO 102 - Pokladna'!F35</f>
        <v>0</v>
      </c>
      <c r="BC56" s="121">
        <f>'SO 102 - Pokladna'!F36</f>
        <v>0</v>
      </c>
      <c r="BD56" s="123">
        <f>'SO 102 - Pokladna'!F37</f>
        <v>0</v>
      </c>
      <c r="BE56" s="7"/>
      <c r="BT56" s="124" t="s">
        <v>86</v>
      </c>
      <c r="BV56" s="124" t="s">
        <v>80</v>
      </c>
      <c r="BW56" s="124" t="s">
        <v>91</v>
      </c>
      <c r="BX56" s="124" t="s">
        <v>5</v>
      </c>
      <c r="CL56" s="124" t="s">
        <v>19</v>
      </c>
      <c r="CM56" s="124" t="s">
        <v>88</v>
      </c>
    </row>
    <row r="57" s="7" customFormat="1" ht="16.5" customHeight="1">
      <c r="A57" s="112" t="s">
        <v>82</v>
      </c>
      <c r="B57" s="113"/>
      <c r="C57" s="114"/>
      <c r="D57" s="115" t="s">
        <v>92</v>
      </c>
      <c r="E57" s="115"/>
      <c r="F57" s="115"/>
      <c r="G57" s="115"/>
      <c r="H57" s="115"/>
      <c r="I57" s="116"/>
      <c r="J57" s="115" t="s">
        <v>93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'SO 103 - Oplocení'!J30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85</v>
      </c>
      <c r="AR57" s="119"/>
      <c r="AS57" s="120">
        <v>0</v>
      </c>
      <c r="AT57" s="121">
        <f>ROUND(SUM(AV57:AW57),2)</f>
        <v>0</v>
      </c>
      <c r="AU57" s="122">
        <f>'SO 103 - Oplocení'!P86</f>
        <v>0</v>
      </c>
      <c r="AV57" s="121">
        <f>'SO 103 - Oplocení'!J33</f>
        <v>0</v>
      </c>
      <c r="AW57" s="121">
        <f>'SO 103 - Oplocení'!J34</f>
        <v>0</v>
      </c>
      <c r="AX57" s="121">
        <f>'SO 103 - Oplocení'!J35</f>
        <v>0</v>
      </c>
      <c r="AY57" s="121">
        <f>'SO 103 - Oplocení'!J36</f>
        <v>0</v>
      </c>
      <c r="AZ57" s="121">
        <f>'SO 103 - Oplocení'!F33</f>
        <v>0</v>
      </c>
      <c r="BA57" s="121">
        <f>'SO 103 - Oplocení'!F34</f>
        <v>0</v>
      </c>
      <c r="BB57" s="121">
        <f>'SO 103 - Oplocení'!F35</f>
        <v>0</v>
      </c>
      <c r="BC57" s="121">
        <f>'SO 103 - Oplocení'!F36</f>
        <v>0</v>
      </c>
      <c r="BD57" s="123">
        <f>'SO 103 - Oplocení'!F37</f>
        <v>0</v>
      </c>
      <c r="BE57" s="7"/>
      <c r="BT57" s="124" t="s">
        <v>86</v>
      </c>
      <c r="BV57" s="124" t="s">
        <v>80</v>
      </c>
      <c r="BW57" s="124" t="s">
        <v>94</v>
      </c>
      <c r="BX57" s="124" t="s">
        <v>5</v>
      </c>
      <c r="CL57" s="124" t="s">
        <v>19</v>
      </c>
      <c r="CM57" s="124" t="s">
        <v>88</v>
      </c>
    </row>
    <row r="58" s="7" customFormat="1" ht="16.5" customHeight="1">
      <c r="A58" s="112" t="s">
        <v>82</v>
      </c>
      <c r="B58" s="113"/>
      <c r="C58" s="114"/>
      <c r="D58" s="115" t="s">
        <v>95</v>
      </c>
      <c r="E58" s="115"/>
      <c r="F58" s="115"/>
      <c r="G58" s="115"/>
      <c r="H58" s="115"/>
      <c r="I58" s="116"/>
      <c r="J58" s="115" t="s">
        <v>96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'SO 104 - Odvodnění jeviště'!J30</f>
        <v>0</v>
      </c>
      <c r="AH58" s="116"/>
      <c r="AI58" s="116"/>
      <c r="AJ58" s="116"/>
      <c r="AK58" s="116"/>
      <c r="AL58" s="116"/>
      <c r="AM58" s="116"/>
      <c r="AN58" s="117">
        <f>SUM(AG58,AT58)</f>
        <v>0</v>
      </c>
      <c r="AO58" s="116"/>
      <c r="AP58" s="116"/>
      <c r="AQ58" s="118" t="s">
        <v>85</v>
      </c>
      <c r="AR58" s="119"/>
      <c r="AS58" s="120">
        <v>0</v>
      </c>
      <c r="AT58" s="121">
        <f>ROUND(SUM(AV58:AW58),2)</f>
        <v>0</v>
      </c>
      <c r="AU58" s="122">
        <f>'SO 104 - Odvodnění jeviště'!P93</f>
        <v>0</v>
      </c>
      <c r="AV58" s="121">
        <f>'SO 104 - Odvodnění jeviště'!J33</f>
        <v>0</v>
      </c>
      <c r="AW58" s="121">
        <f>'SO 104 - Odvodnění jeviště'!J34</f>
        <v>0</v>
      </c>
      <c r="AX58" s="121">
        <f>'SO 104 - Odvodnění jeviště'!J35</f>
        <v>0</v>
      </c>
      <c r="AY58" s="121">
        <f>'SO 104 - Odvodnění jeviště'!J36</f>
        <v>0</v>
      </c>
      <c r="AZ58" s="121">
        <f>'SO 104 - Odvodnění jeviště'!F33</f>
        <v>0</v>
      </c>
      <c r="BA58" s="121">
        <f>'SO 104 - Odvodnění jeviště'!F34</f>
        <v>0</v>
      </c>
      <c r="BB58" s="121">
        <f>'SO 104 - Odvodnění jeviště'!F35</f>
        <v>0</v>
      </c>
      <c r="BC58" s="121">
        <f>'SO 104 - Odvodnění jeviště'!F36</f>
        <v>0</v>
      </c>
      <c r="BD58" s="123">
        <f>'SO 104 - Odvodnění jeviště'!F37</f>
        <v>0</v>
      </c>
      <c r="BE58" s="7"/>
      <c r="BT58" s="124" t="s">
        <v>86</v>
      </c>
      <c r="BV58" s="124" t="s">
        <v>80</v>
      </c>
      <c r="BW58" s="124" t="s">
        <v>97</v>
      </c>
      <c r="BX58" s="124" t="s">
        <v>5</v>
      </c>
      <c r="CL58" s="124" t="s">
        <v>19</v>
      </c>
      <c r="CM58" s="124" t="s">
        <v>88</v>
      </c>
    </row>
    <row r="59" s="7" customFormat="1" ht="16.5" customHeight="1">
      <c r="A59" s="112" t="s">
        <v>82</v>
      </c>
      <c r="B59" s="113"/>
      <c r="C59" s="114"/>
      <c r="D59" s="115" t="s">
        <v>98</v>
      </c>
      <c r="E59" s="115"/>
      <c r="F59" s="115"/>
      <c r="G59" s="115"/>
      <c r="H59" s="115"/>
      <c r="I59" s="116"/>
      <c r="J59" s="115" t="s">
        <v>99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7">
        <f>'VON - Vedlejší a ostatní ...'!J30</f>
        <v>0</v>
      </c>
      <c r="AH59" s="116"/>
      <c r="AI59" s="116"/>
      <c r="AJ59" s="116"/>
      <c r="AK59" s="116"/>
      <c r="AL59" s="116"/>
      <c r="AM59" s="116"/>
      <c r="AN59" s="117">
        <f>SUM(AG59,AT59)</f>
        <v>0</v>
      </c>
      <c r="AO59" s="116"/>
      <c r="AP59" s="116"/>
      <c r="AQ59" s="118" t="s">
        <v>98</v>
      </c>
      <c r="AR59" s="119"/>
      <c r="AS59" s="125">
        <v>0</v>
      </c>
      <c r="AT59" s="126">
        <f>ROUND(SUM(AV59:AW59),2)</f>
        <v>0</v>
      </c>
      <c r="AU59" s="127">
        <f>'VON - Vedlejší a ostatní ...'!P83</f>
        <v>0</v>
      </c>
      <c r="AV59" s="126">
        <f>'VON - Vedlejší a ostatní ...'!J33</f>
        <v>0</v>
      </c>
      <c r="AW59" s="126">
        <f>'VON - Vedlejší a ostatní ...'!J34</f>
        <v>0</v>
      </c>
      <c r="AX59" s="126">
        <f>'VON - Vedlejší a ostatní ...'!J35</f>
        <v>0</v>
      </c>
      <c r="AY59" s="126">
        <f>'VON - Vedlejší a ostatní ...'!J36</f>
        <v>0</v>
      </c>
      <c r="AZ59" s="126">
        <f>'VON - Vedlejší a ostatní ...'!F33</f>
        <v>0</v>
      </c>
      <c r="BA59" s="126">
        <f>'VON - Vedlejší a ostatní ...'!F34</f>
        <v>0</v>
      </c>
      <c r="BB59" s="126">
        <f>'VON - Vedlejší a ostatní ...'!F35</f>
        <v>0</v>
      </c>
      <c r="BC59" s="126">
        <f>'VON - Vedlejší a ostatní ...'!F36</f>
        <v>0</v>
      </c>
      <c r="BD59" s="128">
        <f>'VON - Vedlejší a ostatní ...'!F37</f>
        <v>0</v>
      </c>
      <c r="BE59" s="7"/>
      <c r="BT59" s="124" t="s">
        <v>86</v>
      </c>
      <c r="BV59" s="124" t="s">
        <v>80</v>
      </c>
      <c r="BW59" s="124" t="s">
        <v>100</v>
      </c>
      <c r="BX59" s="124" t="s">
        <v>5</v>
      </c>
      <c r="CL59" s="124" t="s">
        <v>19</v>
      </c>
      <c r="CM59" s="124" t="s">
        <v>88</v>
      </c>
    </row>
    <row r="60" s="2" customFormat="1" ht="30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5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="2" customFormat="1" ht="6.96" customHeight="1">
      <c r="A61" s="39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45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</sheetData>
  <sheetProtection sheet="1" formatColumns="0" formatRows="0" objects="1" scenarios="1" spinCount="100000" saltValue="jNUbxmpI3NtqtV7aIlgKdtRVxk4DBZFukjoOL/f4oe8938wUkL/siqfmiNx6p9jBPbbXIWAIw59gieD37InAiw==" hashValue="EA3JdS7fk6AixXtXgCKP8dUUJx8NBAjEfNYk5TO6JnEUjP9Mn73C1TM1K+L2cdId1U2nwhQqSlhcT4YK1cIDSA==" algorithmName="SHA-512" password="CC35"/>
  <mergeCells count="58">
    <mergeCell ref="L45:AJ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G54:AM54"/>
    <mergeCell ref="AN54:AP54"/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101 - WC'!C2" display="/"/>
    <hyperlink ref="A56" location="'SO 102 - Pokladna'!C2" display="/"/>
    <hyperlink ref="A57" location="'SO 103 - Oplocení'!C2" display="/"/>
    <hyperlink ref="A58" location="'SO 104 - Odvodnění jeviště'!C2" display="/"/>
    <hyperlink ref="A59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88</v>
      </c>
    </row>
    <row r="4" s="1" customFormat="1" ht="24.96" customHeight="1">
      <c r="B4" s="21"/>
      <c r="D4" s="131" t="s">
        <v>101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Letní amfiteátr Bílina Kyselka - WC, pokladna, oplocení a odvodnění jeviště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102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103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10. 6. 2025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34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35</v>
      </c>
      <c r="F21" s="39"/>
      <c r="G21" s="39"/>
      <c r="H21" s="39"/>
      <c r="I21" s="133" t="s">
        <v>29</v>
      </c>
      <c r="J21" s="137" t="s">
        <v>36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38</v>
      </c>
      <c r="E23" s="39"/>
      <c r="F23" s="39"/>
      <c r="G23" s="39"/>
      <c r="H23" s="39"/>
      <c r="I23" s="133" t="s">
        <v>26</v>
      </c>
      <c r="J23" s="137" t="s">
        <v>39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40</v>
      </c>
      <c r="F24" s="39"/>
      <c r="G24" s="39"/>
      <c r="H24" s="39"/>
      <c r="I24" s="133" t="s">
        <v>29</v>
      </c>
      <c r="J24" s="137" t="s">
        <v>41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42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44</v>
      </c>
      <c r="E30" s="39"/>
      <c r="F30" s="39"/>
      <c r="G30" s="39"/>
      <c r="H30" s="39"/>
      <c r="I30" s="39"/>
      <c r="J30" s="145">
        <f>ROUND(J113,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46</v>
      </c>
      <c r="G32" s="39"/>
      <c r="H32" s="39"/>
      <c r="I32" s="146" t="s">
        <v>45</v>
      </c>
      <c r="J32" s="146" t="s">
        <v>47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48</v>
      </c>
      <c r="E33" s="133" t="s">
        <v>49</v>
      </c>
      <c r="F33" s="148">
        <f>ROUND((SUM(BE113:BE1266)),  2)</f>
        <v>0</v>
      </c>
      <c r="G33" s="39"/>
      <c r="H33" s="39"/>
      <c r="I33" s="149">
        <v>0.20999999999999999</v>
      </c>
      <c r="J33" s="148">
        <f>ROUND(((SUM(BE113:BE1266))*I33),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50</v>
      </c>
      <c r="F34" s="148">
        <f>ROUND((SUM(BF113:BF1266)),  2)</f>
        <v>0</v>
      </c>
      <c r="G34" s="39"/>
      <c r="H34" s="39"/>
      <c r="I34" s="149">
        <v>0.12</v>
      </c>
      <c r="J34" s="148">
        <f>ROUND(((SUM(BF113:BF1266))*I34),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51</v>
      </c>
      <c r="F35" s="148">
        <f>ROUND((SUM(BG113:BG1266)),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52</v>
      </c>
      <c r="F36" s="148">
        <f>ROUND((SUM(BH113:BH1266)),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53</v>
      </c>
      <c r="F37" s="148">
        <f>ROUND((SUM(BI113:BI1266)),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54</v>
      </c>
      <c r="E39" s="152"/>
      <c r="F39" s="152"/>
      <c r="G39" s="153" t="s">
        <v>55</v>
      </c>
      <c r="H39" s="154" t="s">
        <v>56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104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Letní amfiteátr Bílina Kyselka - WC, pokladna, oplocení a odvodnění jeviště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102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101 - WC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Bílina, okr.Teplice</v>
      </c>
      <c r="G52" s="41"/>
      <c r="H52" s="41"/>
      <c r="I52" s="33" t="s">
        <v>23</v>
      </c>
      <c r="J52" s="73" t="str">
        <f>IF(J12="","",J12)</f>
        <v>10. 6. 2025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Bílina, Břežánská 50/4, Bílina</v>
      </c>
      <c r="G54" s="41"/>
      <c r="H54" s="41"/>
      <c r="I54" s="33" t="s">
        <v>33</v>
      </c>
      <c r="J54" s="37" t="str">
        <f>E21</f>
        <v>PS projekty s.r.o., 14.října 291/4, Teplice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40.0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>STAVINVEST KMS s.r.o., Studentská 285/22, Bílina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105</v>
      </c>
      <c r="D57" s="163"/>
      <c r="E57" s="163"/>
      <c r="F57" s="163"/>
      <c r="G57" s="163"/>
      <c r="H57" s="163"/>
      <c r="I57" s="163"/>
      <c r="J57" s="164" t="s">
        <v>106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76</v>
      </c>
      <c r="D59" s="41"/>
      <c r="E59" s="41"/>
      <c r="F59" s="41"/>
      <c r="G59" s="41"/>
      <c r="H59" s="41"/>
      <c r="I59" s="41"/>
      <c r="J59" s="103">
        <f>J113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107</v>
      </c>
    </row>
    <row r="60" s="9" customFormat="1" ht="24.96" customHeight="1">
      <c r="A60" s="9"/>
      <c r="B60" s="166"/>
      <c r="C60" s="167"/>
      <c r="D60" s="168" t="s">
        <v>108</v>
      </c>
      <c r="E60" s="169"/>
      <c r="F60" s="169"/>
      <c r="G60" s="169"/>
      <c r="H60" s="169"/>
      <c r="I60" s="169"/>
      <c r="J60" s="170">
        <f>J114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109</v>
      </c>
      <c r="E61" s="175"/>
      <c r="F61" s="175"/>
      <c r="G61" s="175"/>
      <c r="H61" s="175"/>
      <c r="I61" s="175"/>
      <c r="J61" s="176">
        <f>J115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110</v>
      </c>
      <c r="E62" s="175"/>
      <c r="F62" s="175"/>
      <c r="G62" s="175"/>
      <c r="H62" s="175"/>
      <c r="I62" s="175"/>
      <c r="J62" s="176">
        <f>J189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111</v>
      </c>
      <c r="E63" s="175"/>
      <c r="F63" s="175"/>
      <c r="G63" s="175"/>
      <c r="H63" s="175"/>
      <c r="I63" s="175"/>
      <c r="J63" s="176">
        <f>J243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112</v>
      </c>
      <c r="E64" s="175"/>
      <c r="F64" s="175"/>
      <c r="G64" s="175"/>
      <c r="H64" s="175"/>
      <c r="I64" s="175"/>
      <c r="J64" s="176">
        <f>J283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113</v>
      </c>
      <c r="E65" s="175"/>
      <c r="F65" s="175"/>
      <c r="G65" s="175"/>
      <c r="H65" s="175"/>
      <c r="I65" s="175"/>
      <c r="J65" s="176">
        <f>J333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114</v>
      </c>
      <c r="E66" s="175"/>
      <c r="F66" s="175"/>
      <c r="G66" s="175"/>
      <c r="H66" s="175"/>
      <c r="I66" s="175"/>
      <c r="J66" s="176">
        <f>J348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2"/>
      <c r="C67" s="173"/>
      <c r="D67" s="174" t="s">
        <v>115</v>
      </c>
      <c r="E67" s="175"/>
      <c r="F67" s="175"/>
      <c r="G67" s="175"/>
      <c r="H67" s="175"/>
      <c r="I67" s="175"/>
      <c r="J67" s="176">
        <f>J418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2"/>
      <c r="C68" s="173"/>
      <c r="D68" s="174" t="s">
        <v>116</v>
      </c>
      <c r="E68" s="175"/>
      <c r="F68" s="175"/>
      <c r="G68" s="175"/>
      <c r="H68" s="175"/>
      <c r="I68" s="175"/>
      <c r="J68" s="176">
        <f>J452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2"/>
      <c r="C69" s="173"/>
      <c r="D69" s="174" t="s">
        <v>117</v>
      </c>
      <c r="E69" s="175"/>
      <c r="F69" s="175"/>
      <c r="G69" s="175"/>
      <c r="H69" s="175"/>
      <c r="I69" s="175"/>
      <c r="J69" s="176">
        <f>J490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2"/>
      <c r="C70" s="173"/>
      <c r="D70" s="174" t="s">
        <v>118</v>
      </c>
      <c r="E70" s="175"/>
      <c r="F70" s="175"/>
      <c r="G70" s="175"/>
      <c r="H70" s="175"/>
      <c r="I70" s="175"/>
      <c r="J70" s="176">
        <f>J500</f>
        <v>0</v>
      </c>
      <c r="K70" s="173"/>
      <c r="L70" s="17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2"/>
      <c r="C71" s="173"/>
      <c r="D71" s="174" t="s">
        <v>119</v>
      </c>
      <c r="E71" s="175"/>
      <c r="F71" s="175"/>
      <c r="G71" s="175"/>
      <c r="H71" s="175"/>
      <c r="I71" s="175"/>
      <c r="J71" s="176">
        <f>J512</f>
        <v>0</v>
      </c>
      <c r="K71" s="173"/>
      <c r="L71" s="17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66"/>
      <c r="C72" s="167"/>
      <c r="D72" s="168" t="s">
        <v>120</v>
      </c>
      <c r="E72" s="169"/>
      <c r="F72" s="169"/>
      <c r="G72" s="169"/>
      <c r="H72" s="169"/>
      <c r="I72" s="169"/>
      <c r="J72" s="170">
        <f>J515</f>
        <v>0</v>
      </c>
      <c r="K72" s="167"/>
      <c r="L72" s="171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72"/>
      <c r="C73" s="173"/>
      <c r="D73" s="174" t="s">
        <v>121</v>
      </c>
      <c r="E73" s="175"/>
      <c r="F73" s="175"/>
      <c r="G73" s="175"/>
      <c r="H73" s="175"/>
      <c r="I73" s="175"/>
      <c r="J73" s="176">
        <f>J516</f>
        <v>0</v>
      </c>
      <c r="K73" s="173"/>
      <c r="L73" s="17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2"/>
      <c r="C74" s="173"/>
      <c r="D74" s="174" t="s">
        <v>122</v>
      </c>
      <c r="E74" s="175"/>
      <c r="F74" s="175"/>
      <c r="G74" s="175"/>
      <c r="H74" s="175"/>
      <c r="I74" s="175"/>
      <c r="J74" s="176">
        <f>J560</f>
        <v>0</v>
      </c>
      <c r="K74" s="173"/>
      <c r="L74" s="17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2"/>
      <c r="C75" s="173"/>
      <c r="D75" s="174" t="s">
        <v>123</v>
      </c>
      <c r="E75" s="175"/>
      <c r="F75" s="175"/>
      <c r="G75" s="175"/>
      <c r="H75" s="175"/>
      <c r="I75" s="175"/>
      <c r="J75" s="176">
        <f>J638</f>
        <v>0</v>
      </c>
      <c r="K75" s="173"/>
      <c r="L75" s="17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2"/>
      <c r="C76" s="173"/>
      <c r="D76" s="174" t="s">
        <v>124</v>
      </c>
      <c r="E76" s="175"/>
      <c r="F76" s="175"/>
      <c r="G76" s="175"/>
      <c r="H76" s="175"/>
      <c r="I76" s="175"/>
      <c r="J76" s="176">
        <f>J667</f>
        <v>0</v>
      </c>
      <c r="K76" s="173"/>
      <c r="L76" s="17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2"/>
      <c r="C77" s="173"/>
      <c r="D77" s="174" t="s">
        <v>125</v>
      </c>
      <c r="E77" s="175"/>
      <c r="F77" s="175"/>
      <c r="G77" s="175"/>
      <c r="H77" s="175"/>
      <c r="I77" s="175"/>
      <c r="J77" s="176">
        <f>J717</f>
        <v>0</v>
      </c>
      <c r="K77" s="173"/>
      <c r="L77" s="17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2"/>
      <c r="C78" s="173"/>
      <c r="D78" s="174" t="s">
        <v>126</v>
      </c>
      <c r="E78" s="175"/>
      <c r="F78" s="175"/>
      <c r="G78" s="175"/>
      <c r="H78" s="175"/>
      <c r="I78" s="175"/>
      <c r="J78" s="176">
        <f>J766</f>
        <v>0</v>
      </c>
      <c r="K78" s="173"/>
      <c r="L78" s="17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2"/>
      <c r="C79" s="173"/>
      <c r="D79" s="174" t="s">
        <v>127</v>
      </c>
      <c r="E79" s="175"/>
      <c r="F79" s="175"/>
      <c r="G79" s="175"/>
      <c r="H79" s="175"/>
      <c r="I79" s="175"/>
      <c r="J79" s="176">
        <f>J860</f>
        <v>0</v>
      </c>
      <c r="K79" s="173"/>
      <c r="L79" s="17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2"/>
      <c r="C80" s="173"/>
      <c r="D80" s="174" t="s">
        <v>128</v>
      </c>
      <c r="E80" s="175"/>
      <c r="F80" s="175"/>
      <c r="G80" s="175"/>
      <c r="H80" s="175"/>
      <c r="I80" s="175"/>
      <c r="J80" s="176">
        <f>J877</f>
        <v>0</v>
      </c>
      <c r="K80" s="173"/>
      <c r="L80" s="17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2"/>
      <c r="C81" s="173"/>
      <c r="D81" s="174" t="s">
        <v>129</v>
      </c>
      <c r="E81" s="175"/>
      <c r="F81" s="175"/>
      <c r="G81" s="175"/>
      <c r="H81" s="175"/>
      <c r="I81" s="175"/>
      <c r="J81" s="176">
        <f>J989</f>
        <v>0</v>
      </c>
      <c r="K81" s="173"/>
      <c r="L81" s="177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2"/>
      <c r="C82" s="173"/>
      <c r="D82" s="174" t="s">
        <v>130</v>
      </c>
      <c r="E82" s="175"/>
      <c r="F82" s="175"/>
      <c r="G82" s="175"/>
      <c r="H82" s="175"/>
      <c r="I82" s="175"/>
      <c r="J82" s="176">
        <f>J996</f>
        <v>0</v>
      </c>
      <c r="K82" s="173"/>
      <c r="L82" s="177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2"/>
      <c r="C83" s="173"/>
      <c r="D83" s="174" t="s">
        <v>131</v>
      </c>
      <c r="E83" s="175"/>
      <c r="F83" s="175"/>
      <c r="G83" s="175"/>
      <c r="H83" s="175"/>
      <c r="I83" s="175"/>
      <c r="J83" s="176">
        <f>J1021</f>
        <v>0</v>
      </c>
      <c r="K83" s="173"/>
      <c r="L83" s="177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72"/>
      <c r="C84" s="173"/>
      <c r="D84" s="174" t="s">
        <v>132</v>
      </c>
      <c r="E84" s="175"/>
      <c r="F84" s="175"/>
      <c r="G84" s="175"/>
      <c r="H84" s="175"/>
      <c r="I84" s="175"/>
      <c r="J84" s="176">
        <f>J1027</f>
        <v>0</v>
      </c>
      <c r="K84" s="173"/>
      <c r="L84" s="177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72"/>
      <c r="C85" s="173"/>
      <c r="D85" s="174" t="s">
        <v>133</v>
      </c>
      <c r="E85" s="175"/>
      <c r="F85" s="175"/>
      <c r="G85" s="175"/>
      <c r="H85" s="175"/>
      <c r="I85" s="175"/>
      <c r="J85" s="176">
        <f>J1075</f>
        <v>0</v>
      </c>
      <c r="K85" s="173"/>
      <c r="L85" s="177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72"/>
      <c r="C86" s="173"/>
      <c r="D86" s="174" t="s">
        <v>134</v>
      </c>
      <c r="E86" s="175"/>
      <c r="F86" s="175"/>
      <c r="G86" s="175"/>
      <c r="H86" s="175"/>
      <c r="I86" s="175"/>
      <c r="J86" s="176">
        <f>J1092</f>
        <v>0</v>
      </c>
      <c r="K86" s="173"/>
      <c r="L86" s="177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72"/>
      <c r="C87" s="173"/>
      <c r="D87" s="174" t="s">
        <v>135</v>
      </c>
      <c r="E87" s="175"/>
      <c r="F87" s="175"/>
      <c r="G87" s="175"/>
      <c r="H87" s="175"/>
      <c r="I87" s="175"/>
      <c r="J87" s="176">
        <f>J1132</f>
        <v>0</v>
      </c>
      <c r="K87" s="173"/>
      <c r="L87" s="177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19.92" customHeight="1">
      <c r="A88" s="10"/>
      <c r="B88" s="172"/>
      <c r="C88" s="173"/>
      <c r="D88" s="174" t="s">
        <v>136</v>
      </c>
      <c r="E88" s="175"/>
      <c r="F88" s="175"/>
      <c r="G88" s="175"/>
      <c r="H88" s="175"/>
      <c r="I88" s="175"/>
      <c r="J88" s="176">
        <f>J1177</f>
        <v>0</v>
      </c>
      <c r="K88" s="173"/>
      <c r="L88" s="177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19.92" customHeight="1">
      <c r="A89" s="10"/>
      <c r="B89" s="172"/>
      <c r="C89" s="173"/>
      <c r="D89" s="174" t="s">
        <v>137</v>
      </c>
      <c r="E89" s="175"/>
      <c r="F89" s="175"/>
      <c r="G89" s="175"/>
      <c r="H89" s="175"/>
      <c r="I89" s="175"/>
      <c r="J89" s="176">
        <f>J1189</f>
        <v>0</v>
      </c>
      <c r="K89" s="173"/>
      <c r="L89" s="177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19.92" customHeight="1">
      <c r="A90" s="10"/>
      <c r="B90" s="172"/>
      <c r="C90" s="173"/>
      <c r="D90" s="174" t="s">
        <v>138</v>
      </c>
      <c r="E90" s="175"/>
      <c r="F90" s="175"/>
      <c r="G90" s="175"/>
      <c r="H90" s="175"/>
      <c r="I90" s="175"/>
      <c r="J90" s="176">
        <f>J1229</f>
        <v>0</v>
      </c>
      <c r="K90" s="173"/>
      <c r="L90" s="177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9" customFormat="1" ht="24.96" customHeight="1">
      <c r="A91" s="9"/>
      <c r="B91" s="166"/>
      <c r="C91" s="167"/>
      <c r="D91" s="168" t="s">
        <v>139</v>
      </c>
      <c r="E91" s="169"/>
      <c r="F91" s="169"/>
      <c r="G91" s="169"/>
      <c r="H91" s="169"/>
      <c r="I91" s="169"/>
      <c r="J91" s="170">
        <f>J1239</f>
        <v>0</v>
      </c>
      <c r="K91" s="167"/>
      <c r="L91" s="171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</row>
    <row r="92" s="10" customFormat="1" ht="19.92" customHeight="1">
      <c r="A92" s="10"/>
      <c r="B92" s="172"/>
      <c r="C92" s="173"/>
      <c r="D92" s="174" t="s">
        <v>140</v>
      </c>
      <c r="E92" s="175"/>
      <c r="F92" s="175"/>
      <c r="G92" s="175"/>
      <c r="H92" s="175"/>
      <c r="I92" s="175"/>
      <c r="J92" s="176">
        <f>J1240</f>
        <v>0</v>
      </c>
      <c r="K92" s="173"/>
      <c r="L92" s="177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="9" customFormat="1" ht="24.96" customHeight="1">
      <c r="A93" s="9"/>
      <c r="B93" s="166"/>
      <c r="C93" s="167"/>
      <c r="D93" s="168" t="s">
        <v>141</v>
      </c>
      <c r="E93" s="169"/>
      <c r="F93" s="169"/>
      <c r="G93" s="169"/>
      <c r="H93" s="169"/>
      <c r="I93" s="169"/>
      <c r="J93" s="170">
        <f>J1260</f>
        <v>0</v>
      </c>
      <c r="K93" s="167"/>
      <c r="L93" s="171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</row>
    <row r="94" s="2" customFormat="1" ht="21.84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13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6.96" customHeight="1">
      <c r="A95" s="39"/>
      <c r="B95" s="60"/>
      <c r="C95" s="61"/>
      <c r="D95" s="61"/>
      <c r="E95" s="61"/>
      <c r="F95" s="61"/>
      <c r="G95" s="61"/>
      <c r="H95" s="61"/>
      <c r="I95" s="61"/>
      <c r="J95" s="61"/>
      <c r="K95" s="61"/>
      <c r="L95" s="13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9" s="2" customFormat="1" ht="6.96" customHeight="1">
      <c r="A99" s="39"/>
      <c r="B99" s="62"/>
      <c r="C99" s="63"/>
      <c r="D99" s="63"/>
      <c r="E99" s="63"/>
      <c r="F99" s="63"/>
      <c r="G99" s="63"/>
      <c r="H99" s="63"/>
      <c r="I99" s="63"/>
      <c r="J99" s="63"/>
      <c r="K99" s="63"/>
      <c r="L99" s="135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4.96" customHeight="1">
      <c r="A100" s="39"/>
      <c r="B100" s="40"/>
      <c r="C100" s="24" t="s">
        <v>142</v>
      </c>
      <c r="D100" s="41"/>
      <c r="E100" s="41"/>
      <c r="F100" s="41"/>
      <c r="G100" s="41"/>
      <c r="H100" s="41"/>
      <c r="I100" s="41"/>
      <c r="J100" s="41"/>
      <c r="K100" s="41"/>
      <c r="L100" s="135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6.96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135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12" customHeight="1">
      <c r="A102" s="39"/>
      <c r="B102" s="40"/>
      <c r="C102" s="33" t="s">
        <v>16</v>
      </c>
      <c r="D102" s="41"/>
      <c r="E102" s="41"/>
      <c r="F102" s="41"/>
      <c r="G102" s="41"/>
      <c r="H102" s="41"/>
      <c r="I102" s="41"/>
      <c r="J102" s="41"/>
      <c r="K102" s="41"/>
      <c r="L102" s="135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16.5" customHeight="1">
      <c r="A103" s="39"/>
      <c r="B103" s="40"/>
      <c r="C103" s="41"/>
      <c r="D103" s="41"/>
      <c r="E103" s="161" t="str">
        <f>E7</f>
        <v>Letní amfiteátr Bílina Kyselka - WC, pokladna, oplocení a odvodnění jeviště</v>
      </c>
      <c r="F103" s="33"/>
      <c r="G103" s="33"/>
      <c r="H103" s="33"/>
      <c r="I103" s="41"/>
      <c r="J103" s="41"/>
      <c r="K103" s="41"/>
      <c r="L103" s="135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12" customHeight="1">
      <c r="A104" s="39"/>
      <c r="B104" s="40"/>
      <c r="C104" s="33" t="s">
        <v>102</v>
      </c>
      <c r="D104" s="41"/>
      <c r="E104" s="41"/>
      <c r="F104" s="41"/>
      <c r="G104" s="41"/>
      <c r="H104" s="41"/>
      <c r="I104" s="41"/>
      <c r="J104" s="41"/>
      <c r="K104" s="41"/>
      <c r="L104" s="135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16.5" customHeight="1">
      <c r="A105" s="39"/>
      <c r="B105" s="40"/>
      <c r="C105" s="41"/>
      <c r="D105" s="41"/>
      <c r="E105" s="70" t="str">
        <f>E9</f>
        <v>SO 101 - WC</v>
      </c>
      <c r="F105" s="41"/>
      <c r="G105" s="41"/>
      <c r="H105" s="41"/>
      <c r="I105" s="41"/>
      <c r="J105" s="41"/>
      <c r="K105" s="41"/>
      <c r="L105" s="135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135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21</v>
      </c>
      <c r="D107" s="41"/>
      <c r="E107" s="41"/>
      <c r="F107" s="28" t="str">
        <f>F12</f>
        <v>Bílina, okr.Teplice</v>
      </c>
      <c r="G107" s="41"/>
      <c r="H107" s="41"/>
      <c r="I107" s="33" t="s">
        <v>23</v>
      </c>
      <c r="J107" s="73" t="str">
        <f>IF(J12="","",J12)</f>
        <v>10. 6. 2025</v>
      </c>
      <c r="K107" s="41"/>
      <c r="L107" s="135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135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5.65" customHeight="1">
      <c r="A109" s="39"/>
      <c r="B109" s="40"/>
      <c r="C109" s="33" t="s">
        <v>25</v>
      </c>
      <c r="D109" s="41"/>
      <c r="E109" s="41"/>
      <c r="F109" s="28" t="str">
        <f>E15</f>
        <v>Město Bílina, Břežánská 50/4, Bílina</v>
      </c>
      <c r="G109" s="41"/>
      <c r="H109" s="41"/>
      <c r="I109" s="33" t="s">
        <v>33</v>
      </c>
      <c r="J109" s="37" t="str">
        <f>E21</f>
        <v>PS projekty s.r.o., 14.října 291/4, Teplice</v>
      </c>
      <c r="K109" s="41"/>
      <c r="L109" s="135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40.05" customHeight="1">
      <c r="A110" s="39"/>
      <c r="B110" s="40"/>
      <c r="C110" s="33" t="s">
        <v>31</v>
      </c>
      <c r="D110" s="41"/>
      <c r="E110" s="41"/>
      <c r="F110" s="28" t="str">
        <f>IF(E18="","",E18)</f>
        <v>Vyplň údaj</v>
      </c>
      <c r="G110" s="41"/>
      <c r="H110" s="41"/>
      <c r="I110" s="33" t="s">
        <v>38</v>
      </c>
      <c r="J110" s="37" t="str">
        <f>E24</f>
        <v>STAVINVEST KMS s.r.o., Studentská 285/22, Bílina</v>
      </c>
      <c r="K110" s="41"/>
      <c r="L110" s="135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0.32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135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11" customFormat="1" ht="29.28" customHeight="1">
      <c r="A112" s="178"/>
      <c r="B112" s="179"/>
      <c r="C112" s="180" t="s">
        <v>143</v>
      </c>
      <c r="D112" s="181" t="s">
        <v>63</v>
      </c>
      <c r="E112" s="181" t="s">
        <v>59</v>
      </c>
      <c r="F112" s="181" t="s">
        <v>60</v>
      </c>
      <c r="G112" s="181" t="s">
        <v>144</v>
      </c>
      <c r="H112" s="181" t="s">
        <v>145</v>
      </c>
      <c r="I112" s="181" t="s">
        <v>146</v>
      </c>
      <c r="J112" s="181" t="s">
        <v>106</v>
      </c>
      <c r="K112" s="182" t="s">
        <v>147</v>
      </c>
      <c r="L112" s="183"/>
      <c r="M112" s="93" t="s">
        <v>19</v>
      </c>
      <c r="N112" s="94" t="s">
        <v>48</v>
      </c>
      <c r="O112" s="94" t="s">
        <v>148</v>
      </c>
      <c r="P112" s="94" t="s">
        <v>149</v>
      </c>
      <c r="Q112" s="94" t="s">
        <v>150</v>
      </c>
      <c r="R112" s="94" t="s">
        <v>151</v>
      </c>
      <c r="S112" s="94" t="s">
        <v>152</v>
      </c>
      <c r="T112" s="95" t="s">
        <v>153</v>
      </c>
      <c r="U112" s="178"/>
      <c r="V112" s="178"/>
      <c r="W112" s="178"/>
      <c r="X112" s="178"/>
      <c r="Y112" s="178"/>
      <c r="Z112" s="178"/>
      <c r="AA112" s="178"/>
      <c r="AB112" s="178"/>
      <c r="AC112" s="178"/>
      <c r="AD112" s="178"/>
      <c r="AE112" s="178"/>
    </row>
    <row r="113" s="2" customFormat="1" ht="22.8" customHeight="1">
      <c r="A113" s="39"/>
      <c r="B113" s="40"/>
      <c r="C113" s="100" t="s">
        <v>154</v>
      </c>
      <c r="D113" s="41"/>
      <c r="E113" s="41"/>
      <c r="F113" s="41"/>
      <c r="G113" s="41"/>
      <c r="H113" s="41"/>
      <c r="I113" s="41"/>
      <c r="J113" s="184">
        <f>BK113</f>
        <v>0</v>
      </c>
      <c r="K113" s="41"/>
      <c r="L113" s="45"/>
      <c r="M113" s="96"/>
      <c r="N113" s="185"/>
      <c r="O113" s="97"/>
      <c r="P113" s="186">
        <f>P114+P515+P1239+P1260</f>
        <v>0</v>
      </c>
      <c r="Q113" s="97"/>
      <c r="R113" s="186">
        <f>R114+R515+R1239+R1260</f>
        <v>1803.6754978099998</v>
      </c>
      <c r="S113" s="97"/>
      <c r="T113" s="187">
        <f>T114+T515+T1239+T1260</f>
        <v>46.358400000000003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77</v>
      </c>
      <c r="AU113" s="18" t="s">
        <v>107</v>
      </c>
      <c r="BK113" s="188">
        <f>BK114+BK515+BK1239+BK1260</f>
        <v>0</v>
      </c>
    </row>
    <row r="114" s="12" customFormat="1" ht="25.92" customHeight="1">
      <c r="A114" s="12"/>
      <c r="B114" s="189"/>
      <c r="C114" s="190"/>
      <c r="D114" s="191" t="s">
        <v>77</v>
      </c>
      <c r="E114" s="192" t="s">
        <v>155</v>
      </c>
      <c r="F114" s="192" t="s">
        <v>156</v>
      </c>
      <c r="G114" s="190"/>
      <c r="H114" s="190"/>
      <c r="I114" s="193"/>
      <c r="J114" s="194">
        <f>BK114</f>
        <v>0</v>
      </c>
      <c r="K114" s="190"/>
      <c r="L114" s="195"/>
      <c r="M114" s="196"/>
      <c r="N114" s="197"/>
      <c r="O114" s="197"/>
      <c r="P114" s="198">
        <f>P115+P189+P243+P283+P333+P348+P418+P452+P490+P500+P512</f>
        <v>0</v>
      </c>
      <c r="Q114" s="197"/>
      <c r="R114" s="198">
        <f>R115+R189+R243+R283+R333+R348+R418+R452+R490+R500+R512</f>
        <v>568.6477468999999</v>
      </c>
      <c r="S114" s="197"/>
      <c r="T114" s="199">
        <f>T115+T189+T243+T283+T333+T348+T418+T452+T490+T500+T512</f>
        <v>46.358400000000003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0" t="s">
        <v>86</v>
      </c>
      <c r="AT114" s="201" t="s">
        <v>77</v>
      </c>
      <c r="AU114" s="201" t="s">
        <v>78</v>
      </c>
      <c r="AY114" s="200" t="s">
        <v>157</v>
      </c>
      <c r="BK114" s="202">
        <f>BK115+BK189+BK243+BK283+BK333+BK348+BK418+BK452+BK490+BK500+BK512</f>
        <v>0</v>
      </c>
    </row>
    <row r="115" s="12" customFormat="1" ht="22.8" customHeight="1">
      <c r="A115" s="12"/>
      <c r="B115" s="189"/>
      <c r="C115" s="190"/>
      <c r="D115" s="191" t="s">
        <v>77</v>
      </c>
      <c r="E115" s="203" t="s">
        <v>86</v>
      </c>
      <c r="F115" s="203" t="s">
        <v>158</v>
      </c>
      <c r="G115" s="190"/>
      <c r="H115" s="190"/>
      <c r="I115" s="193"/>
      <c r="J115" s="204">
        <f>BK115</f>
        <v>0</v>
      </c>
      <c r="K115" s="190"/>
      <c r="L115" s="195"/>
      <c r="M115" s="196"/>
      <c r="N115" s="197"/>
      <c r="O115" s="197"/>
      <c r="P115" s="198">
        <f>SUM(P116:P188)</f>
        <v>0</v>
      </c>
      <c r="Q115" s="197"/>
      <c r="R115" s="198">
        <f>SUM(R116:R188)</f>
        <v>188.95532000000003</v>
      </c>
      <c r="S115" s="197"/>
      <c r="T115" s="199">
        <f>SUM(T116:T188)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0" t="s">
        <v>86</v>
      </c>
      <c r="AT115" s="201" t="s">
        <v>77</v>
      </c>
      <c r="AU115" s="201" t="s">
        <v>86</v>
      </c>
      <c r="AY115" s="200" t="s">
        <v>157</v>
      </c>
      <c r="BK115" s="202">
        <f>SUM(BK116:BK188)</f>
        <v>0</v>
      </c>
    </row>
    <row r="116" s="2" customFormat="1" ht="37.8" customHeight="1">
      <c r="A116" s="39"/>
      <c r="B116" s="40"/>
      <c r="C116" s="205" t="s">
        <v>86</v>
      </c>
      <c r="D116" s="205" t="s">
        <v>159</v>
      </c>
      <c r="E116" s="206" t="s">
        <v>160</v>
      </c>
      <c r="F116" s="207" t="s">
        <v>161</v>
      </c>
      <c r="G116" s="208" t="s">
        <v>162</v>
      </c>
      <c r="H116" s="209">
        <v>30</v>
      </c>
      <c r="I116" s="210"/>
      <c r="J116" s="211">
        <f>ROUND(I116*H116,2)</f>
        <v>0</v>
      </c>
      <c r="K116" s="207" t="s">
        <v>163</v>
      </c>
      <c r="L116" s="45"/>
      <c r="M116" s="212" t="s">
        <v>19</v>
      </c>
      <c r="N116" s="213" t="s">
        <v>49</v>
      </c>
      <c r="O116" s="85"/>
      <c r="P116" s="214">
        <f>O116*H116</f>
        <v>0</v>
      </c>
      <c r="Q116" s="214">
        <v>0.26000000000000001</v>
      </c>
      <c r="R116" s="214">
        <f>Q116*H116</f>
        <v>7.8000000000000007</v>
      </c>
      <c r="S116" s="214">
        <v>0</v>
      </c>
      <c r="T116" s="215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164</v>
      </c>
      <c r="AT116" s="216" t="s">
        <v>159</v>
      </c>
      <c r="AU116" s="216" t="s">
        <v>88</v>
      </c>
      <c r="AY116" s="18" t="s">
        <v>157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86</v>
      </c>
      <c r="BK116" s="217">
        <f>ROUND(I116*H116,2)</f>
        <v>0</v>
      </c>
      <c r="BL116" s="18" t="s">
        <v>164</v>
      </c>
      <c r="BM116" s="216" t="s">
        <v>165</v>
      </c>
    </row>
    <row r="117" s="2" customFormat="1">
      <c r="A117" s="39"/>
      <c r="B117" s="40"/>
      <c r="C117" s="41"/>
      <c r="D117" s="218" t="s">
        <v>166</v>
      </c>
      <c r="E117" s="41"/>
      <c r="F117" s="219" t="s">
        <v>167</v>
      </c>
      <c r="G117" s="41"/>
      <c r="H117" s="41"/>
      <c r="I117" s="220"/>
      <c r="J117" s="41"/>
      <c r="K117" s="41"/>
      <c r="L117" s="45"/>
      <c r="M117" s="221"/>
      <c r="N117" s="222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166</v>
      </c>
      <c r="AU117" s="18" t="s">
        <v>88</v>
      </c>
    </row>
    <row r="118" s="2" customFormat="1">
      <c r="A118" s="39"/>
      <c r="B118" s="40"/>
      <c r="C118" s="41"/>
      <c r="D118" s="223" t="s">
        <v>168</v>
      </c>
      <c r="E118" s="41"/>
      <c r="F118" s="224" t="s">
        <v>169</v>
      </c>
      <c r="G118" s="41"/>
      <c r="H118" s="41"/>
      <c r="I118" s="220"/>
      <c r="J118" s="41"/>
      <c r="K118" s="41"/>
      <c r="L118" s="45"/>
      <c r="M118" s="221"/>
      <c r="N118" s="222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168</v>
      </c>
      <c r="AU118" s="18" t="s">
        <v>88</v>
      </c>
    </row>
    <row r="119" s="13" customFormat="1">
      <c r="A119" s="13"/>
      <c r="B119" s="225"/>
      <c r="C119" s="226"/>
      <c r="D119" s="223" t="s">
        <v>170</v>
      </c>
      <c r="E119" s="227" t="s">
        <v>19</v>
      </c>
      <c r="F119" s="228" t="s">
        <v>171</v>
      </c>
      <c r="G119" s="226"/>
      <c r="H119" s="229">
        <v>30</v>
      </c>
      <c r="I119" s="230"/>
      <c r="J119" s="226"/>
      <c r="K119" s="226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170</v>
      </c>
      <c r="AU119" s="235" t="s">
        <v>88</v>
      </c>
      <c r="AV119" s="13" t="s">
        <v>88</v>
      </c>
      <c r="AW119" s="13" t="s">
        <v>37</v>
      </c>
      <c r="AX119" s="13" t="s">
        <v>78</v>
      </c>
      <c r="AY119" s="235" t="s">
        <v>157</v>
      </c>
    </row>
    <row r="120" s="2" customFormat="1" ht="24.15" customHeight="1">
      <c r="A120" s="39"/>
      <c r="B120" s="40"/>
      <c r="C120" s="205" t="s">
        <v>88</v>
      </c>
      <c r="D120" s="205" t="s">
        <v>159</v>
      </c>
      <c r="E120" s="206" t="s">
        <v>172</v>
      </c>
      <c r="F120" s="207" t="s">
        <v>173</v>
      </c>
      <c r="G120" s="208" t="s">
        <v>174</v>
      </c>
      <c r="H120" s="209">
        <v>18</v>
      </c>
      <c r="I120" s="210"/>
      <c r="J120" s="211">
        <f>ROUND(I120*H120,2)</f>
        <v>0</v>
      </c>
      <c r="K120" s="207" t="s">
        <v>175</v>
      </c>
      <c r="L120" s="45"/>
      <c r="M120" s="212" t="s">
        <v>19</v>
      </c>
      <c r="N120" s="213" t="s">
        <v>49</v>
      </c>
      <c r="O120" s="85"/>
      <c r="P120" s="214">
        <f>O120*H120</f>
        <v>0</v>
      </c>
      <c r="Q120" s="214">
        <v>0</v>
      </c>
      <c r="R120" s="214">
        <f>Q120*H120</f>
        <v>0</v>
      </c>
      <c r="S120" s="214">
        <v>0</v>
      </c>
      <c r="T120" s="215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6" t="s">
        <v>164</v>
      </c>
      <c r="AT120" s="216" t="s">
        <v>159</v>
      </c>
      <c r="AU120" s="216" t="s">
        <v>88</v>
      </c>
      <c r="AY120" s="18" t="s">
        <v>157</v>
      </c>
      <c r="BE120" s="217">
        <f>IF(N120="základní",J120,0)</f>
        <v>0</v>
      </c>
      <c r="BF120" s="217">
        <f>IF(N120="snížená",J120,0)</f>
        <v>0</v>
      </c>
      <c r="BG120" s="217">
        <f>IF(N120="zákl. přenesená",J120,0)</f>
        <v>0</v>
      </c>
      <c r="BH120" s="217">
        <f>IF(N120="sníž. přenesená",J120,0)</f>
        <v>0</v>
      </c>
      <c r="BI120" s="217">
        <f>IF(N120="nulová",J120,0)</f>
        <v>0</v>
      </c>
      <c r="BJ120" s="18" t="s">
        <v>86</v>
      </c>
      <c r="BK120" s="217">
        <f>ROUND(I120*H120,2)</f>
        <v>0</v>
      </c>
      <c r="BL120" s="18" t="s">
        <v>164</v>
      </c>
      <c r="BM120" s="216" t="s">
        <v>176</v>
      </c>
    </row>
    <row r="121" s="2" customFormat="1">
      <c r="A121" s="39"/>
      <c r="B121" s="40"/>
      <c r="C121" s="41"/>
      <c r="D121" s="218" t="s">
        <v>166</v>
      </c>
      <c r="E121" s="41"/>
      <c r="F121" s="219" t="s">
        <v>177</v>
      </c>
      <c r="G121" s="41"/>
      <c r="H121" s="41"/>
      <c r="I121" s="220"/>
      <c r="J121" s="41"/>
      <c r="K121" s="41"/>
      <c r="L121" s="45"/>
      <c r="M121" s="221"/>
      <c r="N121" s="222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166</v>
      </c>
      <c r="AU121" s="18" t="s">
        <v>88</v>
      </c>
    </row>
    <row r="122" s="13" customFormat="1">
      <c r="A122" s="13"/>
      <c r="B122" s="225"/>
      <c r="C122" s="226"/>
      <c r="D122" s="223" t="s">
        <v>170</v>
      </c>
      <c r="E122" s="227" t="s">
        <v>19</v>
      </c>
      <c r="F122" s="228" t="s">
        <v>178</v>
      </c>
      <c r="G122" s="226"/>
      <c r="H122" s="229">
        <v>18</v>
      </c>
      <c r="I122" s="230"/>
      <c r="J122" s="226"/>
      <c r="K122" s="226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170</v>
      </c>
      <c r="AU122" s="235" t="s">
        <v>88</v>
      </c>
      <c r="AV122" s="13" t="s">
        <v>88</v>
      </c>
      <c r="AW122" s="13" t="s">
        <v>37</v>
      </c>
      <c r="AX122" s="13" t="s">
        <v>78</v>
      </c>
      <c r="AY122" s="235" t="s">
        <v>157</v>
      </c>
    </row>
    <row r="123" s="2" customFormat="1" ht="24.15" customHeight="1">
      <c r="A123" s="39"/>
      <c r="B123" s="40"/>
      <c r="C123" s="205" t="s">
        <v>179</v>
      </c>
      <c r="D123" s="205" t="s">
        <v>159</v>
      </c>
      <c r="E123" s="206" t="s">
        <v>180</v>
      </c>
      <c r="F123" s="207" t="s">
        <v>181</v>
      </c>
      <c r="G123" s="208" t="s">
        <v>174</v>
      </c>
      <c r="H123" s="209">
        <v>31.5</v>
      </c>
      <c r="I123" s="210"/>
      <c r="J123" s="211">
        <f>ROUND(I123*H123,2)</f>
        <v>0</v>
      </c>
      <c r="K123" s="207" t="s">
        <v>175</v>
      </c>
      <c r="L123" s="45"/>
      <c r="M123" s="212" t="s">
        <v>19</v>
      </c>
      <c r="N123" s="213" t="s">
        <v>49</v>
      </c>
      <c r="O123" s="85"/>
      <c r="P123" s="214">
        <f>O123*H123</f>
        <v>0</v>
      </c>
      <c r="Q123" s="214">
        <v>0</v>
      </c>
      <c r="R123" s="214">
        <f>Q123*H123</f>
        <v>0</v>
      </c>
      <c r="S123" s="214">
        <v>0</v>
      </c>
      <c r="T123" s="215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6" t="s">
        <v>164</v>
      </c>
      <c r="AT123" s="216" t="s">
        <v>159</v>
      </c>
      <c r="AU123" s="216" t="s">
        <v>88</v>
      </c>
      <c r="AY123" s="18" t="s">
        <v>157</v>
      </c>
      <c r="BE123" s="217">
        <f>IF(N123="základní",J123,0)</f>
        <v>0</v>
      </c>
      <c r="BF123" s="217">
        <f>IF(N123="snížená",J123,0)</f>
        <v>0</v>
      </c>
      <c r="BG123" s="217">
        <f>IF(N123="zákl. přenesená",J123,0)</f>
        <v>0</v>
      </c>
      <c r="BH123" s="217">
        <f>IF(N123="sníž. přenesená",J123,0)</f>
        <v>0</v>
      </c>
      <c r="BI123" s="217">
        <f>IF(N123="nulová",J123,0)</f>
        <v>0</v>
      </c>
      <c r="BJ123" s="18" t="s">
        <v>86</v>
      </c>
      <c r="BK123" s="217">
        <f>ROUND(I123*H123,2)</f>
        <v>0</v>
      </c>
      <c r="BL123" s="18" t="s">
        <v>164</v>
      </c>
      <c r="BM123" s="216" t="s">
        <v>182</v>
      </c>
    </row>
    <row r="124" s="2" customFormat="1">
      <c r="A124" s="39"/>
      <c r="B124" s="40"/>
      <c r="C124" s="41"/>
      <c r="D124" s="218" t="s">
        <v>166</v>
      </c>
      <c r="E124" s="41"/>
      <c r="F124" s="219" t="s">
        <v>183</v>
      </c>
      <c r="G124" s="41"/>
      <c r="H124" s="41"/>
      <c r="I124" s="220"/>
      <c r="J124" s="41"/>
      <c r="K124" s="41"/>
      <c r="L124" s="45"/>
      <c r="M124" s="221"/>
      <c r="N124" s="222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166</v>
      </c>
      <c r="AU124" s="18" t="s">
        <v>88</v>
      </c>
    </row>
    <row r="125" s="13" customFormat="1">
      <c r="A125" s="13"/>
      <c r="B125" s="225"/>
      <c r="C125" s="226"/>
      <c r="D125" s="223" t="s">
        <v>170</v>
      </c>
      <c r="E125" s="227" t="s">
        <v>19</v>
      </c>
      <c r="F125" s="228" t="s">
        <v>184</v>
      </c>
      <c r="G125" s="226"/>
      <c r="H125" s="229">
        <v>31.5</v>
      </c>
      <c r="I125" s="230"/>
      <c r="J125" s="226"/>
      <c r="K125" s="226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170</v>
      </c>
      <c r="AU125" s="235" t="s">
        <v>88</v>
      </c>
      <c r="AV125" s="13" t="s">
        <v>88</v>
      </c>
      <c r="AW125" s="13" t="s">
        <v>37</v>
      </c>
      <c r="AX125" s="13" t="s">
        <v>78</v>
      </c>
      <c r="AY125" s="235" t="s">
        <v>157</v>
      </c>
    </row>
    <row r="126" s="2" customFormat="1" ht="24.15" customHeight="1">
      <c r="A126" s="39"/>
      <c r="B126" s="40"/>
      <c r="C126" s="205" t="s">
        <v>164</v>
      </c>
      <c r="D126" s="205" t="s">
        <v>159</v>
      </c>
      <c r="E126" s="206" t="s">
        <v>185</v>
      </c>
      <c r="F126" s="207" t="s">
        <v>186</v>
      </c>
      <c r="G126" s="208" t="s">
        <v>174</v>
      </c>
      <c r="H126" s="209">
        <v>85.795000000000002</v>
      </c>
      <c r="I126" s="210"/>
      <c r="J126" s="211">
        <f>ROUND(I126*H126,2)</f>
        <v>0</v>
      </c>
      <c r="K126" s="207" t="s">
        <v>175</v>
      </c>
      <c r="L126" s="45"/>
      <c r="M126" s="212" t="s">
        <v>19</v>
      </c>
      <c r="N126" s="213" t="s">
        <v>49</v>
      </c>
      <c r="O126" s="85"/>
      <c r="P126" s="214">
        <f>O126*H126</f>
        <v>0</v>
      </c>
      <c r="Q126" s="214">
        <v>0</v>
      </c>
      <c r="R126" s="214">
        <f>Q126*H126</f>
        <v>0</v>
      </c>
      <c r="S126" s="214">
        <v>0</v>
      </c>
      <c r="T126" s="215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6" t="s">
        <v>164</v>
      </c>
      <c r="AT126" s="216" t="s">
        <v>159</v>
      </c>
      <c r="AU126" s="216" t="s">
        <v>88</v>
      </c>
      <c r="AY126" s="18" t="s">
        <v>157</v>
      </c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18" t="s">
        <v>86</v>
      </c>
      <c r="BK126" s="217">
        <f>ROUND(I126*H126,2)</f>
        <v>0</v>
      </c>
      <c r="BL126" s="18" t="s">
        <v>164</v>
      </c>
      <c r="BM126" s="216" t="s">
        <v>187</v>
      </c>
    </row>
    <row r="127" s="2" customFormat="1">
      <c r="A127" s="39"/>
      <c r="B127" s="40"/>
      <c r="C127" s="41"/>
      <c r="D127" s="218" t="s">
        <v>166</v>
      </c>
      <c r="E127" s="41"/>
      <c r="F127" s="219" t="s">
        <v>188</v>
      </c>
      <c r="G127" s="41"/>
      <c r="H127" s="41"/>
      <c r="I127" s="220"/>
      <c r="J127" s="41"/>
      <c r="K127" s="41"/>
      <c r="L127" s="45"/>
      <c r="M127" s="221"/>
      <c r="N127" s="222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166</v>
      </c>
      <c r="AU127" s="18" t="s">
        <v>88</v>
      </c>
    </row>
    <row r="128" s="13" customFormat="1">
      <c r="A128" s="13"/>
      <c r="B128" s="225"/>
      <c r="C128" s="226"/>
      <c r="D128" s="223" t="s">
        <v>170</v>
      </c>
      <c r="E128" s="227" t="s">
        <v>19</v>
      </c>
      <c r="F128" s="228" t="s">
        <v>189</v>
      </c>
      <c r="G128" s="226"/>
      <c r="H128" s="229">
        <v>53.066000000000002</v>
      </c>
      <c r="I128" s="230"/>
      <c r="J128" s="226"/>
      <c r="K128" s="226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170</v>
      </c>
      <c r="AU128" s="235" t="s">
        <v>88</v>
      </c>
      <c r="AV128" s="13" t="s">
        <v>88</v>
      </c>
      <c r="AW128" s="13" t="s">
        <v>37</v>
      </c>
      <c r="AX128" s="13" t="s">
        <v>78</v>
      </c>
      <c r="AY128" s="235" t="s">
        <v>157</v>
      </c>
    </row>
    <row r="129" s="13" customFormat="1">
      <c r="A129" s="13"/>
      <c r="B129" s="225"/>
      <c r="C129" s="226"/>
      <c r="D129" s="223" t="s">
        <v>170</v>
      </c>
      <c r="E129" s="227" t="s">
        <v>19</v>
      </c>
      <c r="F129" s="228" t="s">
        <v>190</v>
      </c>
      <c r="G129" s="226"/>
      <c r="H129" s="229">
        <v>28.001000000000001</v>
      </c>
      <c r="I129" s="230"/>
      <c r="J129" s="226"/>
      <c r="K129" s="226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170</v>
      </c>
      <c r="AU129" s="235" t="s">
        <v>88</v>
      </c>
      <c r="AV129" s="13" t="s">
        <v>88</v>
      </c>
      <c r="AW129" s="13" t="s">
        <v>37</v>
      </c>
      <c r="AX129" s="13" t="s">
        <v>78</v>
      </c>
      <c r="AY129" s="235" t="s">
        <v>157</v>
      </c>
    </row>
    <row r="130" s="13" customFormat="1">
      <c r="A130" s="13"/>
      <c r="B130" s="225"/>
      <c r="C130" s="226"/>
      <c r="D130" s="223" t="s">
        <v>170</v>
      </c>
      <c r="E130" s="227" t="s">
        <v>19</v>
      </c>
      <c r="F130" s="228" t="s">
        <v>191</v>
      </c>
      <c r="G130" s="226"/>
      <c r="H130" s="229">
        <v>4.7279999999999998</v>
      </c>
      <c r="I130" s="230"/>
      <c r="J130" s="226"/>
      <c r="K130" s="226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170</v>
      </c>
      <c r="AU130" s="235" t="s">
        <v>88</v>
      </c>
      <c r="AV130" s="13" t="s">
        <v>88</v>
      </c>
      <c r="AW130" s="13" t="s">
        <v>37</v>
      </c>
      <c r="AX130" s="13" t="s">
        <v>78</v>
      </c>
      <c r="AY130" s="235" t="s">
        <v>157</v>
      </c>
    </row>
    <row r="131" s="2" customFormat="1" ht="24.15" customHeight="1">
      <c r="A131" s="39"/>
      <c r="B131" s="40"/>
      <c r="C131" s="205" t="s">
        <v>192</v>
      </c>
      <c r="D131" s="205" t="s">
        <v>159</v>
      </c>
      <c r="E131" s="206" t="s">
        <v>193</v>
      </c>
      <c r="F131" s="207" t="s">
        <v>194</v>
      </c>
      <c r="G131" s="208" t="s">
        <v>174</v>
      </c>
      <c r="H131" s="209">
        <v>35.357999999999997</v>
      </c>
      <c r="I131" s="210"/>
      <c r="J131" s="211">
        <f>ROUND(I131*H131,2)</f>
        <v>0</v>
      </c>
      <c r="K131" s="207" t="s">
        <v>175</v>
      </c>
      <c r="L131" s="45"/>
      <c r="M131" s="212" t="s">
        <v>19</v>
      </c>
      <c r="N131" s="213" t="s">
        <v>49</v>
      </c>
      <c r="O131" s="85"/>
      <c r="P131" s="214">
        <f>O131*H131</f>
        <v>0</v>
      </c>
      <c r="Q131" s="214">
        <v>0</v>
      </c>
      <c r="R131" s="214">
        <f>Q131*H131</f>
        <v>0</v>
      </c>
      <c r="S131" s="214">
        <v>0</v>
      </c>
      <c r="T131" s="215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6" t="s">
        <v>164</v>
      </c>
      <c r="AT131" s="216" t="s">
        <v>159</v>
      </c>
      <c r="AU131" s="216" t="s">
        <v>88</v>
      </c>
      <c r="AY131" s="18" t="s">
        <v>157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18" t="s">
        <v>86</v>
      </c>
      <c r="BK131" s="217">
        <f>ROUND(I131*H131,2)</f>
        <v>0</v>
      </c>
      <c r="BL131" s="18" t="s">
        <v>164</v>
      </c>
      <c r="BM131" s="216" t="s">
        <v>195</v>
      </c>
    </row>
    <row r="132" s="2" customFormat="1">
      <c r="A132" s="39"/>
      <c r="B132" s="40"/>
      <c r="C132" s="41"/>
      <c r="D132" s="218" t="s">
        <v>166</v>
      </c>
      <c r="E132" s="41"/>
      <c r="F132" s="219" t="s">
        <v>196</v>
      </c>
      <c r="G132" s="41"/>
      <c r="H132" s="41"/>
      <c r="I132" s="220"/>
      <c r="J132" s="41"/>
      <c r="K132" s="41"/>
      <c r="L132" s="45"/>
      <c r="M132" s="221"/>
      <c r="N132" s="222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166</v>
      </c>
      <c r="AU132" s="18" t="s">
        <v>88</v>
      </c>
    </row>
    <row r="133" s="13" customFormat="1">
      <c r="A133" s="13"/>
      <c r="B133" s="225"/>
      <c r="C133" s="226"/>
      <c r="D133" s="223" t="s">
        <v>170</v>
      </c>
      <c r="E133" s="227" t="s">
        <v>19</v>
      </c>
      <c r="F133" s="228" t="s">
        <v>197</v>
      </c>
      <c r="G133" s="226"/>
      <c r="H133" s="229">
        <v>10.321999999999999</v>
      </c>
      <c r="I133" s="230"/>
      <c r="J133" s="226"/>
      <c r="K133" s="226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170</v>
      </c>
      <c r="AU133" s="235" t="s">
        <v>88</v>
      </c>
      <c r="AV133" s="13" t="s">
        <v>88</v>
      </c>
      <c r="AW133" s="13" t="s">
        <v>37</v>
      </c>
      <c r="AX133" s="13" t="s">
        <v>78</v>
      </c>
      <c r="AY133" s="235" t="s">
        <v>157</v>
      </c>
    </row>
    <row r="134" s="13" customFormat="1">
      <c r="A134" s="13"/>
      <c r="B134" s="225"/>
      <c r="C134" s="226"/>
      <c r="D134" s="223" t="s">
        <v>170</v>
      </c>
      <c r="E134" s="227" t="s">
        <v>19</v>
      </c>
      <c r="F134" s="228" t="s">
        <v>198</v>
      </c>
      <c r="G134" s="226"/>
      <c r="H134" s="229">
        <v>6.46</v>
      </c>
      <c r="I134" s="230"/>
      <c r="J134" s="226"/>
      <c r="K134" s="226"/>
      <c r="L134" s="231"/>
      <c r="M134" s="232"/>
      <c r="N134" s="233"/>
      <c r="O134" s="233"/>
      <c r="P134" s="233"/>
      <c r="Q134" s="233"/>
      <c r="R134" s="233"/>
      <c r="S134" s="233"/>
      <c r="T134" s="23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5" t="s">
        <v>170</v>
      </c>
      <c r="AU134" s="235" t="s">
        <v>88</v>
      </c>
      <c r="AV134" s="13" t="s">
        <v>88</v>
      </c>
      <c r="AW134" s="13" t="s">
        <v>37</v>
      </c>
      <c r="AX134" s="13" t="s">
        <v>78</v>
      </c>
      <c r="AY134" s="235" t="s">
        <v>157</v>
      </c>
    </row>
    <row r="135" s="13" customFormat="1">
      <c r="A135" s="13"/>
      <c r="B135" s="225"/>
      <c r="C135" s="226"/>
      <c r="D135" s="223" t="s">
        <v>170</v>
      </c>
      <c r="E135" s="227" t="s">
        <v>19</v>
      </c>
      <c r="F135" s="228" t="s">
        <v>199</v>
      </c>
      <c r="G135" s="226"/>
      <c r="H135" s="229">
        <v>18.576000000000001</v>
      </c>
      <c r="I135" s="230"/>
      <c r="J135" s="226"/>
      <c r="K135" s="226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170</v>
      </c>
      <c r="AU135" s="235" t="s">
        <v>88</v>
      </c>
      <c r="AV135" s="13" t="s">
        <v>88</v>
      </c>
      <c r="AW135" s="13" t="s">
        <v>37</v>
      </c>
      <c r="AX135" s="13" t="s">
        <v>78</v>
      </c>
      <c r="AY135" s="235" t="s">
        <v>157</v>
      </c>
    </row>
    <row r="136" s="2" customFormat="1" ht="24.15" customHeight="1">
      <c r="A136" s="39"/>
      <c r="B136" s="40"/>
      <c r="C136" s="205" t="s">
        <v>200</v>
      </c>
      <c r="D136" s="205" t="s">
        <v>159</v>
      </c>
      <c r="E136" s="206" t="s">
        <v>201</v>
      </c>
      <c r="F136" s="207" t="s">
        <v>202</v>
      </c>
      <c r="G136" s="208" t="s">
        <v>174</v>
      </c>
      <c r="H136" s="209">
        <v>61.439999999999998</v>
      </c>
      <c r="I136" s="210"/>
      <c r="J136" s="211">
        <f>ROUND(I136*H136,2)</f>
        <v>0</v>
      </c>
      <c r="K136" s="207" t="s">
        <v>163</v>
      </c>
      <c r="L136" s="45"/>
      <c r="M136" s="212" t="s">
        <v>19</v>
      </c>
      <c r="N136" s="213" t="s">
        <v>49</v>
      </c>
      <c r="O136" s="85"/>
      <c r="P136" s="214">
        <f>O136*H136</f>
        <v>0</v>
      </c>
      <c r="Q136" s="214">
        <v>0</v>
      </c>
      <c r="R136" s="214">
        <f>Q136*H136</f>
        <v>0</v>
      </c>
      <c r="S136" s="214">
        <v>0</v>
      </c>
      <c r="T136" s="215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6" t="s">
        <v>164</v>
      </c>
      <c r="AT136" s="216" t="s">
        <v>159</v>
      </c>
      <c r="AU136" s="216" t="s">
        <v>88</v>
      </c>
      <c r="AY136" s="18" t="s">
        <v>157</v>
      </c>
      <c r="BE136" s="217">
        <f>IF(N136="základní",J136,0)</f>
        <v>0</v>
      </c>
      <c r="BF136" s="217">
        <f>IF(N136="snížená",J136,0)</f>
        <v>0</v>
      </c>
      <c r="BG136" s="217">
        <f>IF(N136="zákl. přenesená",J136,0)</f>
        <v>0</v>
      </c>
      <c r="BH136" s="217">
        <f>IF(N136="sníž. přenesená",J136,0)</f>
        <v>0</v>
      </c>
      <c r="BI136" s="217">
        <f>IF(N136="nulová",J136,0)</f>
        <v>0</v>
      </c>
      <c r="BJ136" s="18" t="s">
        <v>86</v>
      </c>
      <c r="BK136" s="217">
        <f>ROUND(I136*H136,2)</f>
        <v>0</v>
      </c>
      <c r="BL136" s="18" t="s">
        <v>164</v>
      </c>
      <c r="BM136" s="216" t="s">
        <v>203</v>
      </c>
    </row>
    <row r="137" s="2" customFormat="1">
      <c r="A137" s="39"/>
      <c r="B137" s="40"/>
      <c r="C137" s="41"/>
      <c r="D137" s="218" t="s">
        <v>166</v>
      </c>
      <c r="E137" s="41"/>
      <c r="F137" s="219" t="s">
        <v>204</v>
      </c>
      <c r="G137" s="41"/>
      <c r="H137" s="41"/>
      <c r="I137" s="220"/>
      <c r="J137" s="41"/>
      <c r="K137" s="41"/>
      <c r="L137" s="45"/>
      <c r="M137" s="221"/>
      <c r="N137" s="222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166</v>
      </c>
      <c r="AU137" s="18" t="s">
        <v>88</v>
      </c>
    </row>
    <row r="138" s="13" customFormat="1">
      <c r="A138" s="13"/>
      <c r="B138" s="225"/>
      <c r="C138" s="226"/>
      <c r="D138" s="223" t="s">
        <v>170</v>
      </c>
      <c r="E138" s="227" t="s">
        <v>19</v>
      </c>
      <c r="F138" s="228" t="s">
        <v>205</v>
      </c>
      <c r="G138" s="226"/>
      <c r="H138" s="229">
        <v>61.439999999999998</v>
      </c>
      <c r="I138" s="230"/>
      <c r="J138" s="226"/>
      <c r="K138" s="226"/>
      <c r="L138" s="231"/>
      <c r="M138" s="232"/>
      <c r="N138" s="233"/>
      <c r="O138" s="233"/>
      <c r="P138" s="233"/>
      <c r="Q138" s="233"/>
      <c r="R138" s="233"/>
      <c r="S138" s="233"/>
      <c r="T138" s="23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5" t="s">
        <v>170</v>
      </c>
      <c r="AU138" s="235" t="s">
        <v>88</v>
      </c>
      <c r="AV138" s="13" t="s">
        <v>88</v>
      </c>
      <c r="AW138" s="13" t="s">
        <v>37</v>
      </c>
      <c r="AX138" s="13" t="s">
        <v>78</v>
      </c>
      <c r="AY138" s="235" t="s">
        <v>157</v>
      </c>
    </row>
    <row r="139" s="2" customFormat="1" ht="37.8" customHeight="1">
      <c r="A139" s="39"/>
      <c r="B139" s="40"/>
      <c r="C139" s="205" t="s">
        <v>206</v>
      </c>
      <c r="D139" s="205" t="s">
        <v>159</v>
      </c>
      <c r="E139" s="206" t="s">
        <v>207</v>
      </c>
      <c r="F139" s="207" t="s">
        <v>208</v>
      </c>
      <c r="G139" s="208" t="s">
        <v>174</v>
      </c>
      <c r="H139" s="209">
        <v>161.59700000000001</v>
      </c>
      <c r="I139" s="210"/>
      <c r="J139" s="211">
        <f>ROUND(I139*H139,2)</f>
        <v>0</v>
      </c>
      <c r="K139" s="207" t="s">
        <v>175</v>
      </c>
      <c r="L139" s="45"/>
      <c r="M139" s="212" t="s">
        <v>19</v>
      </c>
      <c r="N139" s="213" t="s">
        <v>49</v>
      </c>
      <c r="O139" s="85"/>
      <c r="P139" s="214">
        <f>O139*H139</f>
        <v>0</v>
      </c>
      <c r="Q139" s="214">
        <v>0</v>
      </c>
      <c r="R139" s="214">
        <f>Q139*H139</f>
        <v>0</v>
      </c>
      <c r="S139" s="214">
        <v>0</v>
      </c>
      <c r="T139" s="215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6" t="s">
        <v>164</v>
      </c>
      <c r="AT139" s="216" t="s">
        <v>159</v>
      </c>
      <c r="AU139" s="216" t="s">
        <v>88</v>
      </c>
      <c r="AY139" s="18" t="s">
        <v>157</v>
      </c>
      <c r="BE139" s="217">
        <f>IF(N139="základní",J139,0)</f>
        <v>0</v>
      </c>
      <c r="BF139" s="217">
        <f>IF(N139="snížená",J139,0)</f>
        <v>0</v>
      </c>
      <c r="BG139" s="217">
        <f>IF(N139="zákl. přenesená",J139,0)</f>
        <v>0</v>
      </c>
      <c r="BH139" s="217">
        <f>IF(N139="sníž. přenesená",J139,0)</f>
        <v>0</v>
      </c>
      <c r="BI139" s="217">
        <f>IF(N139="nulová",J139,0)</f>
        <v>0</v>
      </c>
      <c r="BJ139" s="18" t="s">
        <v>86</v>
      </c>
      <c r="BK139" s="217">
        <f>ROUND(I139*H139,2)</f>
        <v>0</v>
      </c>
      <c r="BL139" s="18" t="s">
        <v>164</v>
      </c>
      <c r="BM139" s="216" t="s">
        <v>209</v>
      </c>
    </row>
    <row r="140" s="2" customFormat="1">
      <c r="A140" s="39"/>
      <c r="B140" s="40"/>
      <c r="C140" s="41"/>
      <c r="D140" s="218" t="s">
        <v>166</v>
      </c>
      <c r="E140" s="41"/>
      <c r="F140" s="219" t="s">
        <v>210</v>
      </c>
      <c r="G140" s="41"/>
      <c r="H140" s="41"/>
      <c r="I140" s="220"/>
      <c r="J140" s="41"/>
      <c r="K140" s="41"/>
      <c r="L140" s="45"/>
      <c r="M140" s="221"/>
      <c r="N140" s="222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166</v>
      </c>
      <c r="AU140" s="18" t="s">
        <v>88</v>
      </c>
    </row>
    <row r="141" s="13" customFormat="1">
      <c r="A141" s="13"/>
      <c r="B141" s="225"/>
      <c r="C141" s="226"/>
      <c r="D141" s="223" t="s">
        <v>170</v>
      </c>
      <c r="E141" s="227" t="s">
        <v>19</v>
      </c>
      <c r="F141" s="228" t="s">
        <v>211</v>
      </c>
      <c r="G141" s="226"/>
      <c r="H141" s="229">
        <v>68.855000000000004</v>
      </c>
      <c r="I141" s="230"/>
      <c r="J141" s="226"/>
      <c r="K141" s="226"/>
      <c r="L141" s="231"/>
      <c r="M141" s="232"/>
      <c r="N141" s="233"/>
      <c r="O141" s="233"/>
      <c r="P141" s="233"/>
      <c r="Q141" s="233"/>
      <c r="R141" s="233"/>
      <c r="S141" s="233"/>
      <c r="T141" s="23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5" t="s">
        <v>170</v>
      </c>
      <c r="AU141" s="235" t="s">
        <v>88</v>
      </c>
      <c r="AV141" s="13" t="s">
        <v>88</v>
      </c>
      <c r="AW141" s="13" t="s">
        <v>37</v>
      </c>
      <c r="AX141" s="13" t="s">
        <v>78</v>
      </c>
      <c r="AY141" s="235" t="s">
        <v>157</v>
      </c>
    </row>
    <row r="142" s="13" customFormat="1">
      <c r="A142" s="13"/>
      <c r="B142" s="225"/>
      <c r="C142" s="226"/>
      <c r="D142" s="223" t="s">
        <v>170</v>
      </c>
      <c r="E142" s="227" t="s">
        <v>19</v>
      </c>
      <c r="F142" s="228" t="s">
        <v>212</v>
      </c>
      <c r="G142" s="226"/>
      <c r="H142" s="229">
        <v>43.241999999999997</v>
      </c>
      <c r="I142" s="230"/>
      <c r="J142" s="226"/>
      <c r="K142" s="226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170</v>
      </c>
      <c r="AU142" s="235" t="s">
        <v>88</v>
      </c>
      <c r="AV142" s="13" t="s">
        <v>88</v>
      </c>
      <c r="AW142" s="13" t="s">
        <v>37</v>
      </c>
      <c r="AX142" s="13" t="s">
        <v>78</v>
      </c>
      <c r="AY142" s="235" t="s">
        <v>157</v>
      </c>
    </row>
    <row r="143" s="13" customFormat="1">
      <c r="A143" s="13"/>
      <c r="B143" s="225"/>
      <c r="C143" s="226"/>
      <c r="D143" s="223" t="s">
        <v>170</v>
      </c>
      <c r="E143" s="227" t="s">
        <v>19</v>
      </c>
      <c r="F143" s="228" t="s">
        <v>213</v>
      </c>
      <c r="G143" s="226"/>
      <c r="H143" s="229">
        <v>49.5</v>
      </c>
      <c r="I143" s="230"/>
      <c r="J143" s="226"/>
      <c r="K143" s="226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170</v>
      </c>
      <c r="AU143" s="235" t="s">
        <v>88</v>
      </c>
      <c r="AV143" s="13" t="s">
        <v>88</v>
      </c>
      <c r="AW143" s="13" t="s">
        <v>37</v>
      </c>
      <c r="AX143" s="13" t="s">
        <v>78</v>
      </c>
      <c r="AY143" s="235" t="s">
        <v>157</v>
      </c>
    </row>
    <row r="144" s="2" customFormat="1" ht="37.8" customHeight="1">
      <c r="A144" s="39"/>
      <c r="B144" s="40"/>
      <c r="C144" s="205" t="s">
        <v>214</v>
      </c>
      <c r="D144" s="205" t="s">
        <v>159</v>
      </c>
      <c r="E144" s="206" t="s">
        <v>215</v>
      </c>
      <c r="F144" s="207" t="s">
        <v>216</v>
      </c>
      <c r="G144" s="208" t="s">
        <v>174</v>
      </c>
      <c r="H144" s="209">
        <v>807.98500000000001</v>
      </c>
      <c r="I144" s="210"/>
      <c r="J144" s="211">
        <f>ROUND(I144*H144,2)</f>
        <v>0</v>
      </c>
      <c r="K144" s="207" t="s">
        <v>175</v>
      </c>
      <c r="L144" s="45"/>
      <c r="M144" s="212" t="s">
        <v>19</v>
      </c>
      <c r="N144" s="213" t="s">
        <v>49</v>
      </c>
      <c r="O144" s="85"/>
      <c r="P144" s="214">
        <f>O144*H144</f>
        <v>0</v>
      </c>
      <c r="Q144" s="214">
        <v>0</v>
      </c>
      <c r="R144" s="214">
        <f>Q144*H144</f>
        <v>0</v>
      </c>
      <c r="S144" s="214">
        <v>0</v>
      </c>
      <c r="T144" s="215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6" t="s">
        <v>164</v>
      </c>
      <c r="AT144" s="216" t="s">
        <v>159</v>
      </c>
      <c r="AU144" s="216" t="s">
        <v>88</v>
      </c>
      <c r="AY144" s="18" t="s">
        <v>157</v>
      </c>
      <c r="BE144" s="217">
        <f>IF(N144="základní",J144,0)</f>
        <v>0</v>
      </c>
      <c r="BF144" s="217">
        <f>IF(N144="snížená",J144,0)</f>
        <v>0</v>
      </c>
      <c r="BG144" s="217">
        <f>IF(N144="zákl. přenesená",J144,0)</f>
        <v>0</v>
      </c>
      <c r="BH144" s="217">
        <f>IF(N144="sníž. přenesená",J144,0)</f>
        <v>0</v>
      </c>
      <c r="BI144" s="217">
        <f>IF(N144="nulová",J144,0)</f>
        <v>0</v>
      </c>
      <c r="BJ144" s="18" t="s">
        <v>86</v>
      </c>
      <c r="BK144" s="217">
        <f>ROUND(I144*H144,2)</f>
        <v>0</v>
      </c>
      <c r="BL144" s="18" t="s">
        <v>164</v>
      </c>
      <c r="BM144" s="216" t="s">
        <v>217</v>
      </c>
    </row>
    <row r="145" s="2" customFormat="1">
      <c r="A145" s="39"/>
      <c r="B145" s="40"/>
      <c r="C145" s="41"/>
      <c r="D145" s="218" t="s">
        <v>166</v>
      </c>
      <c r="E145" s="41"/>
      <c r="F145" s="219" t="s">
        <v>218</v>
      </c>
      <c r="G145" s="41"/>
      <c r="H145" s="41"/>
      <c r="I145" s="220"/>
      <c r="J145" s="41"/>
      <c r="K145" s="41"/>
      <c r="L145" s="45"/>
      <c r="M145" s="221"/>
      <c r="N145" s="222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166</v>
      </c>
      <c r="AU145" s="18" t="s">
        <v>88</v>
      </c>
    </row>
    <row r="146" s="13" customFormat="1">
      <c r="A146" s="13"/>
      <c r="B146" s="225"/>
      <c r="C146" s="226"/>
      <c r="D146" s="223" t="s">
        <v>170</v>
      </c>
      <c r="E146" s="226"/>
      <c r="F146" s="228" t="s">
        <v>219</v>
      </c>
      <c r="G146" s="226"/>
      <c r="H146" s="229">
        <v>807.98500000000001</v>
      </c>
      <c r="I146" s="230"/>
      <c r="J146" s="226"/>
      <c r="K146" s="226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170</v>
      </c>
      <c r="AU146" s="235" t="s">
        <v>88</v>
      </c>
      <c r="AV146" s="13" t="s">
        <v>88</v>
      </c>
      <c r="AW146" s="13" t="s">
        <v>4</v>
      </c>
      <c r="AX146" s="13" t="s">
        <v>86</v>
      </c>
      <c r="AY146" s="235" t="s">
        <v>157</v>
      </c>
    </row>
    <row r="147" s="2" customFormat="1" ht="24.15" customHeight="1">
      <c r="A147" s="39"/>
      <c r="B147" s="40"/>
      <c r="C147" s="205" t="s">
        <v>220</v>
      </c>
      <c r="D147" s="205" t="s">
        <v>159</v>
      </c>
      <c r="E147" s="206" t="s">
        <v>221</v>
      </c>
      <c r="F147" s="207" t="s">
        <v>222</v>
      </c>
      <c r="G147" s="208" t="s">
        <v>223</v>
      </c>
      <c r="H147" s="209">
        <v>266.98599999999999</v>
      </c>
      <c r="I147" s="210"/>
      <c r="J147" s="211">
        <f>ROUND(I147*H147,2)</f>
        <v>0</v>
      </c>
      <c r="K147" s="207" t="s">
        <v>175</v>
      </c>
      <c r="L147" s="45"/>
      <c r="M147" s="212" t="s">
        <v>19</v>
      </c>
      <c r="N147" s="213" t="s">
        <v>49</v>
      </c>
      <c r="O147" s="85"/>
      <c r="P147" s="214">
        <f>O147*H147</f>
        <v>0</v>
      </c>
      <c r="Q147" s="214">
        <v>0</v>
      </c>
      <c r="R147" s="214">
        <f>Q147*H147</f>
        <v>0</v>
      </c>
      <c r="S147" s="214">
        <v>0</v>
      </c>
      <c r="T147" s="215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16" t="s">
        <v>164</v>
      </c>
      <c r="AT147" s="216" t="s">
        <v>159</v>
      </c>
      <c r="AU147" s="216" t="s">
        <v>88</v>
      </c>
      <c r="AY147" s="18" t="s">
        <v>157</v>
      </c>
      <c r="BE147" s="217">
        <f>IF(N147="základní",J147,0)</f>
        <v>0</v>
      </c>
      <c r="BF147" s="217">
        <f>IF(N147="snížená",J147,0)</f>
        <v>0</v>
      </c>
      <c r="BG147" s="217">
        <f>IF(N147="zákl. přenesená",J147,0)</f>
        <v>0</v>
      </c>
      <c r="BH147" s="217">
        <f>IF(N147="sníž. přenesená",J147,0)</f>
        <v>0</v>
      </c>
      <c r="BI147" s="217">
        <f>IF(N147="nulová",J147,0)</f>
        <v>0</v>
      </c>
      <c r="BJ147" s="18" t="s">
        <v>86</v>
      </c>
      <c r="BK147" s="217">
        <f>ROUND(I147*H147,2)</f>
        <v>0</v>
      </c>
      <c r="BL147" s="18" t="s">
        <v>164</v>
      </c>
      <c r="BM147" s="216" t="s">
        <v>224</v>
      </c>
    </row>
    <row r="148" s="2" customFormat="1">
      <c r="A148" s="39"/>
      <c r="B148" s="40"/>
      <c r="C148" s="41"/>
      <c r="D148" s="218" t="s">
        <v>166</v>
      </c>
      <c r="E148" s="41"/>
      <c r="F148" s="219" t="s">
        <v>225</v>
      </c>
      <c r="G148" s="41"/>
      <c r="H148" s="41"/>
      <c r="I148" s="220"/>
      <c r="J148" s="41"/>
      <c r="K148" s="41"/>
      <c r="L148" s="45"/>
      <c r="M148" s="221"/>
      <c r="N148" s="222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166</v>
      </c>
      <c r="AU148" s="18" t="s">
        <v>88</v>
      </c>
    </row>
    <row r="149" s="13" customFormat="1">
      <c r="A149" s="13"/>
      <c r="B149" s="225"/>
      <c r="C149" s="226"/>
      <c r="D149" s="223" t="s">
        <v>170</v>
      </c>
      <c r="E149" s="227" t="s">
        <v>19</v>
      </c>
      <c r="F149" s="228" t="s">
        <v>226</v>
      </c>
      <c r="G149" s="226"/>
      <c r="H149" s="229">
        <v>144.31700000000001</v>
      </c>
      <c r="I149" s="230"/>
      <c r="J149" s="226"/>
      <c r="K149" s="226"/>
      <c r="L149" s="231"/>
      <c r="M149" s="232"/>
      <c r="N149" s="233"/>
      <c r="O149" s="233"/>
      <c r="P149" s="233"/>
      <c r="Q149" s="233"/>
      <c r="R149" s="233"/>
      <c r="S149" s="233"/>
      <c r="T149" s="23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5" t="s">
        <v>170</v>
      </c>
      <c r="AU149" s="235" t="s">
        <v>88</v>
      </c>
      <c r="AV149" s="13" t="s">
        <v>88</v>
      </c>
      <c r="AW149" s="13" t="s">
        <v>37</v>
      </c>
      <c r="AX149" s="13" t="s">
        <v>78</v>
      </c>
      <c r="AY149" s="235" t="s">
        <v>157</v>
      </c>
    </row>
    <row r="150" s="13" customFormat="1">
      <c r="A150" s="13"/>
      <c r="B150" s="225"/>
      <c r="C150" s="226"/>
      <c r="D150" s="223" t="s">
        <v>170</v>
      </c>
      <c r="E150" s="226"/>
      <c r="F150" s="228" t="s">
        <v>227</v>
      </c>
      <c r="G150" s="226"/>
      <c r="H150" s="229">
        <v>266.98599999999999</v>
      </c>
      <c r="I150" s="230"/>
      <c r="J150" s="226"/>
      <c r="K150" s="226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170</v>
      </c>
      <c r="AU150" s="235" t="s">
        <v>88</v>
      </c>
      <c r="AV150" s="13" t="s">
        <v>88</v>
      </c>
      <c r="AW150" s="13" t="s">
        <v>4</v>
      </c>
      <c r="AX150" s="13" t="s">
        <v>86</v>
      </c>
      <c r="AY150" s="235" t="s">
        <v>157</v>
      </c>
    </row>
    <row r="151" s="2" customFormat="1" ht="24.15" customHeight="1">
      <c r="A151" s="39"/>
      <c r="B151" s="40"/>
      <c r="C151" s="205" t="s">
        <v>228</v>
      </c>
      <c r="D151" s="205" t="s">
        <v>159</v>
      </c>
      <c r="E151" s="206" t="s">
        <v>229</v>
      </c>
      <c r="F151" s="207" t="s">
        <v>230</v>
      </c>
      <c r="G151" s="208" t="s">
        <v>174</v>
      </c>
      <c r="H151" s="209">
        <v>70.495999999999995</v>
      </c>
      <c r="I151" s="210"/>
      <c r="J151" s="211">
        <f>ROUND(I151*H151,2)</f>
        <v>0</v>
      </c>
      <c r="K151" s="207" t="s">
        <v>175</v>
      </c>
      <c r="L151" s="45"/>
      <c r="M151" s="212" t="s">
        <v>19</v>
      </c>
      <c r="N151" s="213" t="s">
        <v>49</v>
      </c>
      <c r="O151" s="85"/>
      <c r="P151" s="214">
        <f>O151*H151</f>
        <v>0</v>
      </c>
      <c r="Q151" s="214">
        <v>0</v>
      </c>
      <c r="R151" s="214">
        <f>Q151*H151</f>
        <v>0</v>
      </c>
      <c r="S151" s="214">
        <v>0</v>
      </c>
      <c r="T151" s="215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16" t="s">
        <v>164</v>
      </c>
      <c r="AT151" s="216" t="s">
        <v>159</v>
      </c>
      <c r="AU151" s="216" t="s">
        <v>88</v>
      </c>
      <c r="AY151" s="18" t="s">
        <v>157</v>
      </c>
      <c r="BE151" s="217">
        <f>IF(N151="základní",J151,0)</f>
        <v>0</v>
      </c>
      <c r="BF151" s="217">
        <f>IF(N151="snížená",J151,0)</f>
        <v>0</v>
      </c>
      <c r="BG151" s="217">
        <f>IF(N151="zákl. přenesená",J151,0)</f>
        <v>0</v>
      </c>
      <c r="BH151" s="217">
        <f>IF(N151="sníž. přenesená",J151,0)</f>
        <v>0</v>
      </c>
      <c r="BI151" s="217">
        <f>IF(N151="nulová",J151,0)</f>
        <v>0</v>
      </c>
      <c r="BJ151" s="18" t="s">
        <v>86</v>
      </c>
      <c r="BK151" s="217">
        <f>ROUND(I151*H151,2)</f>
        <v>0</v>
      </c>
      <c r="BL151" s="18" t="s">
        <v>164</v>
      </c>
      <c r="BM151" s="216" t="s">
        <v>231</v>
      </c>
    </row>
    <row r="152" s="2" customFormat="1">
      <c r="A152" s="39"/>
      <c r="B152" s="40"/>
      <c r="C152" s="41"/>
      <c r="D152" s="218" t="s">
        <v>166</v>
      </c>
      <c r="E152" s="41"/>
      <c r="F152" s="219" t="s">
        <v>232</v>
      </c>
      <c r="G152" s="41"/>
      <c r="H152" s="41"/>
      <c r="I152" s="220"/>
      <c r="J152" s="41"/>
      <c r="K152" s="41"/>
      <c r="L152" s="45"/>
      <c r="M152" s="221"/>
      <c r="N152" s="222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166</v>
      </c>
      <c r="AU152" s="18" t="s">
        <v>88</v>
      </c>
    </row>
    <row r="153" s="13" customFormat="1">
      <c r="A153" s="13"/>
      <c r="B153" s="225"/>
      <c r="C153" s="226"/>
      <c r="D153" s="223" t="s">
        <v>170</v>
      </c>
      <c r="E153" s="227" t="s">
        <v>19</v>
      </c>
      <c r="F153" s="228" t="s">
        <v>233</v>
      </c>
      <c r="G153" s="226"/>
      <c r="H153" s="229">
        <v>16.940000000000001</v>
      </c>
      <c r="I153" s="230"/>
      <c r="J153" s="226"/>
      <c r="K153" s="226"/>
      <c r="L153" s="231"/>
      <c r="M153" s="232"/>
      <c r="N153" s="233"/>
      <c r="O153" s="233"/>
      <c r="P153" s="233"/>
      <c r="Q153" s="233"/>
      <c r="R153" s="233"/>
      <c r="S153" s="233"/>
      <c r="T153" s="23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5" t="s">
        <v>170</v>
      </c>
      <c r="AU153" s="235" t="s">
        <v>88</v>
      </c>
      <c r="AV153" s="13" t="s">
        <v>88</v>
      </c>
      <c r="AW153" s="13" t="s">
        <v>37</v>
      </c>
      <c r="AX153" s="13" t="s">
        <v>78</v>
      </c>
      <c r="AY153" s="235" t="s">
        <v>157</v>
      </c>
    </row>
    <row r="154" s="13" customFormat="1">
      <c r="A154" s="13"/>
      <c r="B154" s="225"/>
      <c r="C154" s="226"/>
      <c r="D154" s="223" t="s">
        <v>170</v>
      </c>
      <c r="E154" s="227" t="s">
        <v>19</v>
      </c>
      <c r="F154" s="228" t="s">
        <v>234</v>
      </c>
      <c r="G154" s="226"/>
      <c r="H154" s="229">
        <v>9.3960000000000008</v>
      </c>
      <c r="I154" s="230"/>
      <c r="J154" s="226"/>
      <c r="K154" s="226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170</v>
      </c>
      <c r="AU154" s="235" t="s">
        <v>88</v>
      </c>
      <c r="AV154" s="13" t="s">
        <v>88</v>
      </c>
      <c r="AW154" s="13" t="s">
        <v>37</v>
      </c>
      <c r="AX154" s="13" t="s">
        <v>78</v>
      </c>
      <c r="AY154" s="235" t="s">
        <v>157</v>
      </c>
    </row>
    <row r="155" s="13" customFormat="1">
      <c r="A155" s="13"/>
      <c r="B155" s="225"/>
      <c r="C155" s="226"/>
      <c r="D155" s="223" t="s">
        <v>170</v>
      </c>
      <c r="E155" s="227" t="s">
        <v>19</v>
      </c>
      <c r="F155" s="228" t="s">
        <v>235</v>
      </c>
      <c r="G155" s="226"/>
      <c r="H155" s="229">
        <v>44.159999999999997</v>
      </c>
      <c r="I155" s="230"/>
      <c r="J155" s="226"/>
      <c r="K155" s="226"/>
      <c r="L155" s="231"/>
      <c r="M155" s="232"/>
      <c r="N155" s="233"/>
      <c r="O155" s="233"/>
      <c r="P155" s="233"/>
      <c r="Q155" s="233"/>
      <c r="R155" s="233"/>
      <c r="S155" s="233"/>
      <c r="T155" s="23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5" t="s">
        <v>170</v>
      </c>
      <c r="AU155" s="235" t="s">
        <v>88</v>
      </c>
      <c r="AV155" s="13" t="s">
        <v>88</v>
      </c>
      <c r="AW155" s="13" t="s">
        <v>37</v>
      </c>
      <c r="AX155" s="13" t="s">
        <v>78</v>
      </c>
      <c r="AY155" s="235" t="s">
        <v>157</v>
      </c>
    </row>
    <row r="156" s="2" customFormat="1" ht="24.15" customHeight="1">
      <c r="A156" s="39"/>
      <c r="B156" s="40"/>
      <c r="C156" s="205" t="s">
        <v>236</v>
      </c>
      <c r="D156" s="205" t="s">
        <v>159</v>
      </c>
      <c r="E156" s="206" t="s">
        <v>237</v>
      </c>
      <c r="F156" s="207" t="s">
        <v>238</v>
      </c>
      <c r="G156" s="208" t="s">
        <v>174</v>
      </c>
      <c r="H156" s="209">
        <v>49.5</v>
      </c>
      <c r="I156" s="210"/>
      <c r="J156" s="211">
        <f>ROUND(I156*H156,2)</f>
        <v>0</v>
      </c>
      <c r="K156" s="207" t="s">
        <v>175</v>
      </c>
      <c r="L156" s="45"/>
      <c r="M156" s="212" t="s">
        <v>19</v>
      </c>
      <c r="N156" s="213" t="s">
        <v>49</v>
      </c>
      <c r="O156" s="85"/>
      <c r="P156" s="214">
        <f>O156*H156</f>
        <v>0</v>
      </c>
      <c r="Q156" s="214">
        <v>0</v>
      </c>
      <c r="R156" s="214">
        <f>Q156*H156</f>
        <v>0</v>
      </c>
      <c r="S156" s="214">
        <v>0</v>
      </c>
      <c r="T156" s="215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16" t="s">
        <v>164</v>
      </c>
      <c r="AT156" s="216" t="s">
        <v>159</v>
      </c>
      <c r="AU156" s="216" t="s">
        <v>88</v>
      </c>
      <c r="AY156" s="18" t="s">
        <v>157</v>
      </c>
      <c r="BE156" s="217">
        <f>IF(N156="základní",J156,0)</f>
        <v>0</v>
      </c>
      <c r="BF156" s="217">
        <f>IF(N156="snížená",J156,0)</f>
        <v>0</v>
      </c>
      <c r="BG156" s="217">
        <f>IF(N156="zákl. přenesená",J156,0)</f>
        <v>0</v>
      </c>
      <c r="BH156" s="217">
        <f>IF(N156="sníž. přenesená",J156,0)</f>
        <v>0</v>
      </c>
      <c r="BI156" s="217">
        <f>IF(N156="nulová",J156,0)</f>
        <v>0</v>
      </c>
      <c r="BJ156" s="18" t="s">
        <v>86</v>
      </c>
      <c r="BK156" s="217">
        <f>ROUND(I156*H156,2)</f>
        <v>0</v>
      </c>
      <c r="BL156" s="18" t="s">
        <v>164</v>
      </c>
      <c r="BM156" s="216" t="s">
        <v>239</v>
      </c>
    </row>
    <row r="157" s="2" customFormat="1">
      <c r="A157" s="39"/>
      <c r="B157" s="40"/>
      <c r="C157" s="41"/>
      <c r="D157" s="218" t="s">
        <v>166</v>
      </c>
      <c r="E157" s="41"/>
      <c r="F157" s="219" t="s">
        <v>240</v>
      </c>
      <c r="G157" s="41"/>
      <c r="H157" s="41"/>
      <c r="I157" s="220"/>
      <c r="J157" s="41"/>
      <c r="K157" s="41"/>
      <c r="L157" s="45"/>
      <c r="M157" s="221"/>
      <c r="N157" s="222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166</v>
      </c>
      <c r="AU157" s="18" t="s">
        <v>88</v>
      </c>
    </row>
    <row r="158" s="13" customFormat="1">
      <c r="A158" s="13"/>
      <c r="B158" s="225"/>
      <c r="C158" s="226"/>
      <c r="D158" s="223" t="s">
        <v>170</v>
      </c>
      <c r="E158" s="227" t="s">
        <v>19</v>
      </c>
      <c r="F158" s="228" t="s">
        <v>241</v>
      </c>
      <c r="G158" s="226"/>
      <c r="H158" s="229">
        <v>49.5</v>
      </c>
      <c r="I158" s="230"/>
      <c r="J158" s="226"/>
      <c r="K158" s="226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170</v>
      </c>
      <c r="AU158" s="235" t="s">
        <v>88</v>
      </c>
      <c r="AV158" s="13" t="s">
        <v>88</v>
      </c>
      <c r="AW158" s="13" t="s">
        <v>37</v>
      </c>
      <c r="AX158" s="13" t="s">
        <v>78</v>
      </c>
      <c r="AY158" s="235" t="s">
        <v>157</v>
      </c>
    </row>
    <row r="159" s="2" customFormat="1" ht="16.5" customHeight="1">
      <c r="A159" s="39"/>
      <c r="B159" s="40"/>
      <c r="C159" s="236" t="s">
        <v>8</v>
      </c>
      <c r="D159" s="236" t="s">
        <v>242</v>
      </c>
      <c r="E159" s="237" t="s">
        <v>243</v>
      </c>
      <c r="F159" s="238" t="s">
        <v>244</v>
      </c>
      <c r="G159" s="239" t="s">
        <v>223</v>
      </c>
      <c r="H159" s="240">
        <v>111.375</v>
      </c>
      <c r="I159" s="241"/>
      <c r="J159" s="242">
        <f>ROUND(I159*H159,2)</f>
        <v>0</v>
      </c>
      <c r="K159" s="238" t="s">
        <v>175</v>
      </c>
      <c r="L159" s="243"/>
      <c r="M159" s="244" t="s">
        <v>19</v>
      </c>
      <c r="N159" s="245" t="s">
        <v>49</v>
      </c>
      <c r="O159" s="85"/>
      <c r="P159" s="214">
        <f>O159*H159</f>
        <v>0</v>
      </c>
      <c r="Q159" s="214">
        <v>1</v>
      </c>
      <c r="R159" s="214">
        <f>Q159*H159</f>
        <v>111.375</v>
      </c>
      <c r="S159" s="214">
        <v>0</v>
      </c>
      <c r="T159" s="215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16" t="s">
        <v>214</v>
      </c>
      <c r="AT159" s="216" t="s">
        <v>242</v>
      </c>
      <c r="AU159" s="216" t="s">
        <v>88</v>
      </c>
      <c r="AY159" s="18" t="s">
        <v>157</v>
      </c>
      <c r="BE159" s="217">
        <f>IF(N159="základní",J159,0)</f>
        <v>0</v>
      </c>
      <c r="BF159" s="217">
        <f>IF(N159="snížená",J159,0)</f>
        <v>0</v>
      </c>
      <c r="BG159" s="217">
        <f>IF(N159="zákl. přenesená",J159,0)</f>
        <v>0</v>
      </c>
      <c r="BH159" s="217">
        <f>IF(N159="sníž. přenesená",J159,0)</f>
        <v>0</v>
      </c>
      <c r="BI159" s="217">
        <f>IF(N159="nulová",J159,0)</f>
        <v>0</v>
      </c>
      <c r="BJ159" s="18" t="s">
        <v>86</v>
      </c>
      <c r="BK159" s="217">
        <f>ROUND(I159*H159,2)</f>
        <v>0</v>
      </c>
      <c r="BL159" s="18" t="s">
        <v>164</v>
      </c>
      <c r="BM159" s="216" t="s">
        <v>245</v>
      </c>
    </row>
    <row r="160" s="13" customFormat="1">
      <c r="A160" s="13"/>
      <c r="B160" s="225"/>
      <c r="C160" s="226"/>
      <c r="D160" s="223" t="s">
        <v>170</v>
      </c>
      <c r="E160" s="226"/>
      <c r="F160" s="228" t="s">
        <v>246</v>
      </c>
      <c r="G160" s="226"/>
      <c r="H160" s="229">
        <v>111.375</v>
      </c>
      <c r="I160" s="230"/>
      <c r="J160" s="226"/>
      <c r="K160" s="226"/>
      <c r="L160" s="231"/>
      <c r="M160" s="232"/>
      <c r="N160" s="233"/>
      <c r="O160" s="233"/>
      <c r="P160" s="233"/>
      <c r="Q160" s="233"/>
      <c r="R160" s="233"/>
      <c r="S160" s="233"/>
      <c r="T160" s="23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5" t="s">
        <v>170</v>
      </c>
      <c r="AU160" s="235" t="s">
        <v>88</v>
      </c>
      <c r="AV160" s="13" t="s">
        <v>88</v>
      </c>
      <c r="AW160" s="13" t="s">
        <v>4</v>
      </c>
      <c r="AX160" s="13" t="s">
        <v>86</v>
      </c>
      <c r="AY160" s="235" t="s">
        <v>157</v>
      </c>
    </row>
    <row r="161" s="2" customFormat="1" ht="37.8" customHeight="1">
      <c r="A161" s="39"/>
      <c r="B161" s="40"/>
      <c r="C161" s="205" t="s">
        <v>247</v>
      </c>
      <c r="D161" s="205" t="s">
        <v>159</v>
      </c>
      <c r="E161" s="206" t="s">
        <v>248</v>
      </c>
      <c r="F161" s="207" t="s">
        <v>249</v>
      </c>
      <c r="G161" s="208" t="s">
        <v>174</v>
      </c>
      <c r="H161" s="209">
        <v>34.786000000000001</v>
      </c>
      <c r="I161" s="210"/>
      <c r="J161" s="211">
        <f>ROUND(I161*H161,2)</f>
        <v>0</v>
      </c>
      <c r="K161" s="207" t="s">
        <v>175</v>
      </c>
      <c r="L161" s="45"/>
      <c r="M161" s="212" t="s">
        <v>19</v>
      </c>
      <c r="N161" s="213" t="s">
        <v>49</v>
      </c>
      <c r="O161" s="85"/>
      <c r="P161" s="214">
        <f>O161*H161</f>
        <v>0</v>
      </c>
      <c r="Q161" s="214">
        <v>0</v>
      </c>
      <c r="R161" s="214">
        <f>Q161*H161</f>
        <v>0</v>
      </c>
      <c r="S161" s="214">
        <v>0</v>
      </c>
      <c r="T161" s="215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16" t="s">
        <v>164</v>
      </c>
      <c r="AT161" s="216" t="s">
        <v>159</v>
      </c>
      <c r="AU161" s="216" t="s">
        <v>88</v>
      </c>
      <c r="AY161" s="18" t="s">
        <v>157</v>
      </c>
      <c r="BE161" s="217">
        <f>IF(N161="základní",J161,0)</f>
        <v>0</v>
      </c>
      <c r="BF161" s="217">
        <f>IF(N161="snížená",J161,0)</f>
        <v>0</v>
      </c>
      <c r="BG161" s="217">
        <f>IF(N161="zákl. přenesená",J161,0)</f>
        <v>0</v>
      </c>
      <c r="BH161" s="217">
        <f>IF(N161="sníž. přenesená",J161,0)</f>
        <v>0</v>
      </c>
      <c r="BI161" s="217">
        <f>IF(N161="nulová",J161,0)</f>
        <v>0</v>
      </c>
      <c r="BJ161" s="18" t="s">
        <v>86</v>
      </c>
      <c r="BK161" s="217">
        <f>ROUND(I161*H161,2)</f>
        <v>0</v>
      </c>
      <c r="BL161" s="18" t="s">
        <v>164</v>
      </c>
      <c r="BM161" s="216" t="s">
        <v>250</v>
      </c>
    </row>
    <row r="162" s="2" customFormat="1">
      <c r="A162" s="39"/>
      <c r="B162" s="40"/>
      <c r="C162" s="41"/>
      <c r="D162" s="218" t="s">
        <v>166</v>
      </c>
      <c r="E162" s="41"/>
      <c r="F162" s="219" t="s">
        <v>251</v>
      </c>
      <c r="G162" s="41"/>
      <c r="H162" s="41"/>
      <c r="I162" s="220"/>
      <c r="J162" s="41"/>
      <c r="K162" s="41"/>
      <c r="L162" s="45"/>
      <c r="M162" s="221"/>
      <c r="N162" s="222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166</v>
      </c>
      <c r="AU162" s="18" t="s">
        <v>88</v>
      </c>
    </row>
    <row r="163" s="13" customFormat="1">
      <c r="A163" s="13"/>
      <c r="B163" s="225"/>
      <c r="C163" s="226"/>
      <c r="D163" s="223" t="s">
        <v>170</v>
      </c>
      <c r="E163" s="227" t="s">
        <v>19</v>
      </c>
      <c r="F163" s="228" t="s">
        <v>252</v>
      </c>
      <c r="G163" s="226"/>
      <c r="H163" s="229">
        <v>7.1459999999999999</v>
      </c>
      <c r="I163" s="230"/>
      <c r="J163" s="226"/>
      <c r="K163" s="226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170</v>
      </c>
      <c r="AU163" s="235" t="s">
        <v>88</v>
      </c>
      <c r="AV163" s="13" t="s">
        <v>88</v>
      </c>
      <c r="AW163" s="13" t="s">
        <v>37</v>
      </c>
      <c r="AX163" s="13" t="s">
        <v>78</v>
      </c>
      <c r="AY163" s="235" t="s">
        <v>157</v>
      </c>
    </row>
    <row r="164" s="13" customFormat="1">
      <c r="A164" s="13"/>
      <c r="B164" s="225"/>
      <c r="C164" s="226"/>
      <c r="D164" s="223" t="s">
        <v>170</v>
      </c>
      <c r="E164" s="227" t="s">
        <v>19</v>
      </c>
      <c r="F164" s="228" t="s">
        <v>253</v>
      </c>
      <c r="G164" s="226"/>
      <c r="H164" s="229">
        <v>6.46</v>
      </c>
      <c r="I164" s="230"/>
      <c r="J164" s="226"/>
      <c r="K164" s="226"/>
      <c r="L164" s="231"/>
      <c r="M164" s="232"/>
      <c r="N164" s="233"/>
      <c r="O164" s="233"/>
      <c r="P164" s="233"/>
      <c r="Q164" s="233"/>
      <c r="R164" s="233"/>
      <c r="S164" s="233"/>
      <c r="T164" s="23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5" t="s">
        <v>170</v>
      </c>
      <c r="AU164" s="235" t="s">
        <v>88</v>
      </c>
      <c r="AV164" s="13" t="s">
        <v>88</v>
      </c>
      <c r="AW164" s="13" t="s">
        <v>37</v>
      </c>
      <c r="AX164" s="13" t="s">
        <v>78</v>
      </c>
      <c r="AY164" s="235" t="s">
        <v>157</v>
      </c>
    </row>
    <row r="165" s="13" customFormat="1">
      <c r="A165" s="13"/>
      <c r="B165" s="225"/>
      <c r="C165" s="226"/>
      <c r="D165" s="223" t="s">
        <v>170</v>
      </c>
      <c r="E165" s="227" t="s">
        <v>19</v>
      </c>
      <c r="F165" s="228" t="s">
        <v>254</v>
      </c>
      <c r="G165" s="226"/>
      <c r="H165" s="229">
        <v>7.7400000000000002</v>
      </c>
      <c r="I165" s="230"/>
      <c r="J165" s="226"/>
      <c r="K165" s="226"/>
      <c r="L165" s="231"/>
      <c r="M165" s="232"/>
      <c r="N165" s="233"/>
      <c r="O165" s="233"/>
      <c r="P165" s="233"/>
      <c r="Q165" s="233"/>
      <c r="R165" s="233"/>
      <c r="S165" s="233"/>
      <c r="T165" s="23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5" t="s">
        <v>170</v>
      </c>
      <c r="AU165" s="235" t="s">
        <v>88</v>
      </c>
      <c r="AV165" s="13" t="s">
        <v>88</v>
      </c>
      <c r="AW165" s="13" t="s">
        <v>37</v>
      </c>
      <c r="AX165" s="13" t="s">
        <v>78</v>
      </c>
      <c r="AY165" s="235" t="s">
        <v>157</v>
      </c>
    </row>
    <row r="166" s="13" customFormat="1">
      <c r="A166" s="13"/>
      <c r="B166" s="225"/>
      <c r="C166" s="226"/>
      <c r="D166" s="223" t="s">
        <v>170</v>
      </c>
      <c r="E166" s="227" t="s">
        <v>19</v>
      </c>
      <c r="F166" s="228" t="s">
        <v>255</v>
      </c>
      <c r="G166" s="226"/>
      <c r="H166" s="229">
        <v>13.44</v>
      </c>
      <c r="I166" s="230"/>
      <c r="J166" s="226"/>
      <c r="K166" s="226"/>
      <c r="L166" s="231"/>
      <c r="M166" s="232"/>
      <c r="N166" s="233"/>
      <c r="O166" s="233"/>
      <c r="P166" s="233"/>
      <c r="Q166" s="233"/>
      <c r="R166" s="233"/>
      <c r="S166" s="233"/>
      <c r="T166" s="23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5" t="s">
        <v>170</v>
      </c>
      <c r="AU166" s="235" t="s">
        <v>88</v>
      </c>
      <c r="AV166" s="13" t="s">
        <v>88</v>
      </c>
      <c r="AW166" s="13" t="s">
        <v>37</v>
      </c>
      <c r="AX166" s="13" t="s">
        <v>78</v>
      </c>
      <c r="AY166" s="235" t="s">
        <v>157</v>
      </c>
    </row>
    <row r="167" s="2" customFormat="1" ht="16.5" customHeight="1">
      <c r="A167" s="39"/>
      <c r="B167" s="40"/>
      <c r="C167" s="236" t="s">
        <v>256</v>
      </c>
      <c r="D167" s="236" t="s">
        <v>242</v>
      </c>
      <c r="E167" s="237" t="s">
        <v>257</v>
      </c>
      <c r="F167" s="238" t="s">
        <v>258</v>
      </c>
      <c r="G167" s="239" t="s">
        <v>223</v>
      </c>
      <c r="H167" s="240">
        <v>69.572000000000003</v>
      </c>
      <c r="I167" s="241"/>
      <c r="J167" s="242">
        <f>ROUND(I167*H167,2)</f>
        <v>0</v>
      </c>
      <c r="K167" s="238" t="s">
        <v>175</v>
      </c>
      <c r="L167" s="243"/>
      <c r="M167" s="244" t="s">
        <v>19</v>
      </c>
      <c r="N167" s="245" t="s">
        <v>49</v>
      </c>
      <c r="O167" s="85"/>
      <c r="P167" s="214">
        <f>O167*H167</f>
        <v>0</v>
      </c>
      <c r="Q167" s="214">
        <v>1</v>
      </c>
      <c r="R167" s="214">
        <f>Q167*H167</f>
        <v>69.572000000000003</v>
      </c>
      <c r="S167" s="214">
        <v>0</v>
      </c>
      <c r="T167" s="215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6" t="s">
        <v>214</v>
      </c>
      <c r="AT167" s="216" t="s">
        <v>242</v>
      </c>
      <c r="AU167" s="216" t="s">
        <v>88</v>
      </c>
      <c r="AY167" s="18" t="s">
        <v>157</v>
      </c>
      <c r="BE167" s="217">
        <f>IF(N167="základní",J167,0)</f>
        <v>0</v>
      </c>
      <c r="BF167" s="217">
        <f>IF(N167="snížená",J167,0)</f>
        <v>0</v>
      </c>
      <c r="BG167" s="217">
        <f>IF(N167="zákl. přenesená",J167,0)</f>
        <v>0</v>
      </c>
      <c r="BH167" s="217">
        <f>IF(N167="sníž. přenesená",J167,0)</f>
        <v>0</v>
      </c>
      <c r="BI167" s="217">
        <f>IF(N167="nulová",J167,0)</f>
        <v>0</v>
      </c>
      <c r="BJ167" s="18" t="s">
        <v>86</v>
      </c>
      <c r="BK167" s="217">
        <f>ROUND(I167*H167,2)</f>
        <v>0</v>
      </c>
      <c r="BL167" s="18" t="s">
        <v>164</v>
      </c>
      <c r="BM167" s="216" t="s">
        <v>259</v>
      </c>
    </row>
    <row r="168" s="13" customFormat="1">
      <c r="A168" s="13"/>
      <c r="B168" s="225"/>
      <c r="C168" s="226"/>
      <c r="D168" s="223" t="s">
        <v>170</v>
      </c>
      <c r="E168" s="226"/>
      <c r="F168" s="228" t="s">
        <v>260</v>
      </c>
      <c r="G168" s="226"/>
      <c r="H168" s="229">
        <v>69.572000000000003</v>
      </c>
      <c r="I168" s="230"/>
      <c r="J168" s="226"/>
      <c r="K168" s="226"/>
      <c r="L168" s="231"/>
      <c r="M168" s="232"/>
      <c r="N168" s="233"/>
      <c r="O168" s="233"/>
      <c r="P168" s="233"/>
      <c r="Q168" s="233"/>
      <c r="R168" s="233"/>
      <c r="S168" s="233"/>
      <c r="T168" s="23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5" t="s">
        <v>170</v>
      </c>
      <c r="AU168" s="235" t="s">
        <v>88</v>
      </c>
      <c r="AV168" s="13" t="s">
        <v>88</v>
      </c>
      <c r="AW168" s="13" t="s">
        <v>4</v>
      </c>
      <c r="AX168" s="13" t="s">
        <v>86</v>
      </c>
      <c r="AY168" s="235" t="s">
        <v>157</v>
      </c>
    </row>
    <row r="169" s="2" customFormat="1" ht="21.75" customHeight="1">
      <c r="A169" s="39"/>
      <c r="B169" s="40"/>
      <c r="C169" s="205" t="s">
        <v>261</v>
      </c>
      <c r="D169" s="205" t="s">
        <v>159</v>
      </c>
      <c r="E169" s="206" t="s">
        <v>262</v>
      </c>
      <c r="F169" s="207" t="s">
        <v>263</v>
      </c>
      <c r="G169" s="208" t="s">
        <v>162</v>
      </c>
      <c r="H169" s="209">
        <v>238.68299999999999</v>
      </c>
      <c r="I169" s="210"/>
      <c r="J169" s="211">
        <f>ROUND(I169*H169,2)</f>
        <v>0</v>
      </c>
      <c r="K169" s="207" t="s">
        <v>175</v>
      </c>
      <c r="L169" s="45"/>
      <c r="M169" s="212" t="s">
        <v>19</v>
      </c>
      <c r="N169" s="213" t="s">
        <v>49</v>
      </c>
      <c r="O169" s="85"/>
      <c r="P169" s="214">
        <f>O169*H169</f>
        <v>0</v>
      </c>
      <c r="Q169" s="214">
        <v>0</v>
      </c>
      <c r="R169" s="214">
        <f>Q169*H169</f>
        <v>0</v>
      </c>
      <c r="S169" s="214">
        <v>0</v>
      </c>
      <c r="T169" s="215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16" t="s">
        <v>164</v>
      </c>
      <c r="AT169" s="216" t="s">
        <v>159</v>
      </c>
      <c r="AU169" s="216" t="s">
        <v>88</v>
      </c>
      <c r="AY169" s="18" t="s">
        <v>157</v>
      </c>
      <c r="BE169" s="217">
        <f>IF(N169="základní",J169,0)</f>
        <v>0</v>
      </c>
      <c r="BF169" s="217">
        <f>IF(N169="snížená",J169,0)</f>
        <v>0</v>
      </c>
      <c r="BG169" s="217">
        <f>IF(N169="zákl. přenesená",J169,0)</f>
        <v>0</v>
      </c>
      <c r="BH169" s="217">
        <f>IF(N169="sníž. přenesená",J169,0)</f>
        <v>0</v>
      </c>
      <c r="BI169" s="217">
        <f>IF(N169="nulová",J169,0)</f>
        <v>0</v>
      </c>
      <c r="BJ169" s="18" t="s">
        <v>86</v>
      </c>
      <c r="BK169" s="217">
        <f>ROUND(I169*H169,2)</f>
        <v>0</v>
      </c>
      <c r="BL169" s="18" t="s">
        <v>164</v>
      </c>
      <c r="BM169" s="216" t="s">
        <v>264</v>
      </c>
    </row>
    <row r="170" s="2" customFormat="1">
      <c r="A170" s="39"/>
      <c r="B170" s="40"/>
      <c r="C170" s="41"/>
      <c r="D170" s="218" t="s">
        <v>166</v>
      </c>
      <c r="E170" s="41"/>
      <c r="F170" s="219" t="s">
        <v>265</v>
      </c>
      <c r="G170" s="41"/>
      <c r="H170" s="41"/>
      <c r="I170" s="220"/>
      <c r="J170" s="41"/>
      <c r="K170" s="41"/>
      <c r="L170" s="45"/>
      <c r="M170" s="221"/>
      <c r="N170" s="222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166</v>
      </c>
      <c r="AU170" s="18" t="s">
        <v>88</v>
      </c>
    </row>
    <row r="171" s="13" customFormat="1">
      <c r="A171" s="13"/>
      <c r="B171" s="225"/>
      <c r="C171" s="226"/>
      <c r="D171" s="223" t="s">
        <v>170</v>
      </c>
      <c r="E171" s="227" t="s">
        <v>19</v>
      </c>
      <c r="F171" s="228" t="s">
        <v>266</v>
      </c>
      <c r="G171" s="226"/>
      <c r="H171" s="229">
        <v>118.76300000000001</v>
      </c>
      <c r="I171" s="230"/>
      <c r="J171" s="226"/>
      <c r="K171" s="226"/>
      <c r="L171" s="231"/>
      <c r="M171" s="232"/>
      <c r="N171" s="233"/>
      <c r="O171" s="233"/>
      <c r="P171" s="233"/>
      <c r="Q171" s="233"/>
      <c r="R171" s="233"/>
      <c r="S171" s="233"/>
      <c r="T171" s="23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5" t="s">
        <v>170</v>
      </c>
      <c r="AU171" s="235" t="s">
        <v>88</v>
      </c>
      <c r="AV171" s="13" t="s">
        <v>88</v>
      </c>
      <c r="AW171" s="13" t="s">
        <v>37</v>
      </c>
      <c r="AX171" s="13" t="s">
        <v>78</v>
      </c>
      <c r="AY171" s="235" t="s">
        <v>157</v>
      </c>
    </row>
    <row r="172" s="13" customFormat="1">
      <c r="A172" s="13"/>
      <c r="B172" s="225"/>
      <c r="C172" s="226"/>
      <c r="D172" s="223" t="s">
        <v>170</v>
      </c>
      <c r="E172" s="227" t="s">
        <v>19</v>
      </c>
      <c r="F172" s="228" t="s">
        <v>267</v>
      </c>
      <c r="G172" s="226"/>
      <c r="H172" s="229">
        <v>119.92</v>
      </c>
      <c r="I172" s="230"/>
      <c r="J172" s="226"/>
      <c r="K172" s="226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170</v>
      </c>
      <c r="AU172" s="235" t="s">
        <v>88</v>
      </c>
      <c r="AV172" s="13" t="s">
        <v>88</v>
      </c>
      <c r="AW172" s="13" t="s">
        <v>37</v>
      </c>
      <c r="AX172" s="13" t="s">
        <v>78</v>
      </c>
      <c r="AY172" s="235" t="s">
        <v>157</v>
      </c>
    </row>
    <row r="173" s="2" customFormat="1" ht="24.15" customHeight="1">
      <c r="A173" s="39"/>
      <c r="B173" s="40"/>
      <c r="C173" s="205" t="s">
        <v>268</v>
      </c>
      <c r="D173" s="205" t="s">
        <v>159</v>
      </c>
      <c r="E173" s="206" t="s">
        <v>269</v>
      </c>
      <c r="F173" s="207" t="s">
        <v>270</v>
      </c>
      <c r="G173" s="208" t="s">
        <v>271</v>
      </c>
      <c r="H173" s="209">
        <v>1</v>
      </c>
      <c r="I173" s="210"/>
      <c r="J173" s="211">
        <f>ROUND(I173*H173,2)</f>
        <v>0</v>
      </c>
      <c r="K173" s="207" t="s">
        <v>163</v>
      </c>
      <c r="L173" s="45"/>
      <c r="M173" s="212" t="s">
        <v>19</v>
      </c>
      <c r="N173" s="213" t="s">
        <v>49</v>
      </c>
      <c r="O173" s="85"/>
      <c r="P173" s="214">
        <f>O173*H173</f>
        <v>0</v>
      </c>
      <c r="Q173" s="214">
        <v>0</v>
      </c>
      <c r="R173" s="214">
        <f>Q173*H173</f>
        <v>0</v>
      </c>
      <c r="S173" s="214">
        <v>0</v>
      </c>
      <c r="T173" s="215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16" t="s">
        <v>164</v>
      </c>
      <c r="AT173" s="216" t="s">
        <v>159</v>
      </c>
      <c r="AU173" s="216" t="s">
        <v>88</v>
      </c>
      <c r="AY173" s="18" t="s">
        <v>157</v>
      </c>
      <c r="BE173" s="217">
        <f>IF(N173="základní",J173,0)</f>
        <v>0</v>
      </c>
      <c r="BF173" s="217">
        <f>IF(N173="snížená",J173,0)</f>
        <v>0</v>
      </c>
      <c r="BG173" s="217">
        <f>IF(N173="zákl. přenesená",J173,0)</f>
        <v>0</v>
      </c>
      <c r="BH173" s="217">
        <f>IF(N173="sníž. přenesená",J173,0)</f>
        <v>0</v>
      </c>
      <c r="BI173" s="217">
        <f>IF(N173="nulová",J173,0)</f>
        <v>0</v>
      </c>
      <c r="BJ173" s="18" t="s">
        <v>86</v>
      </c>
      <c r="BK173" s="217">
        <f>ROUND(I173*H173,2)</f>
        <v>0</v>
      </c>
      <c r="BL173" s="18" t="s">
        <v>164</v>
      </c>
      <c r="BM173" s="216" t="s">
        <v>272</v>
      </c>
    </row>
    <row r="174" s="2" customFormat="1">
      <c r="A174" s="39"/>
      <c r="B174" s="40"/>
      <c r="C174" s="41"/>
      <c r="D174" s="218" t="s">
        <v>166</v>
      </c>
      <c r="E174" s="41"/>
      <c r="F174" s="219" t="s">
        <v>273</v>
      </c>
      <c r="G174" s="41"/>
      <c r="H174" s="41"/>
      <c r="I174" s="220"/>
      <c r="J174" s="41"/>
      <c r="K174" s="41"/>
      <c r="L174" s="45"/>
      <c r="M174" s="221"/>
      <c r="N174" s="222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166</v>
      </c>
      <c r="AU174" s="18" t="s">
        <v>88</v>
      </c>
    </row>
    <row r="175" s="13" customFormat="1">
      <c r="A175" s="13"/>
      <c r="B175" s="225"/>
      <c r="C175" s="226"/>
      <c r="D175" s="223" t="s">
        <v>170</v>
      </c>
      <c r="E175" s="227" t="s">
        <v>19</v>
      </c>
      <c r="F175" s="228" t="s">
        <v>274</v>
      </c>
      <c r="G175" s="226"/>
      <c r="H175" s="229">
        <v>1</v>
      </c>
      <c r="I175" s="230"/>
      <c r="J175" s="226"/>
      <c r="K175" s="226"/>
      <c r="L175" s="231"/>
      <c r="M175" s="232"/>
      <c r="N175" s="233"/>
      <c r="O175" s="233"/>
      <c r="P175" s="233"/>
      <c r="Q175" s="233"/>
      <c r="R175" s="233"/>
      <c r="S175" s="233"/>
      <c r="T175" s="23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170</v>
      </c>
      <c r="AU175" s="235" t="s">
        <v>88</v>
      </c>
      <c r="AV175" s="13" t="s">
        <v>88</v>
      </c>
      <c r="AW175" s="13" t="s">
        <v>37</v>
      </c>
      <c r="AX175" s="13" t="s">
        <v>78</v>
      </c>
      <c r="AY175" s="235" t="s">
        <v>157</v>
      </c>
    </row>
    <row r="176" s="2" customFormat="1" ht="16.5" customHeight="1">
      <c r="A176" s="39"/>
      <c r="B176" s="40"/>
      <c r="C176" s="236" t="s">
        <v>275</v>
      </c>
      <c r="D176" s="236" t="s">
        <v>242</v>
      </c>
      <c r="E176" s="237" t="s">
        <v>276</v>
      </c>
      <c r="F176" s="238" t="s">
        <v>277</v>
      </c>
      <c r="G176" s="239" t="s">
        <v>174</v>
      </c>
      <c r="H176" s="240">
        <v>0.84999999999999998</v>
      </c>
      <c r="I176" s="241"/>
      <c r="J176" s="242">
        <f>ROUND(I176*H176,2)</f>
        <v>0</v>
      </c>
      <c r="K176" s="238" t="s">
        <v>163</v>
      </c>
      <c r="L176" s="243"/>
      <c r="M176" s="244" t="s">
        <v>19</v>
      </c>
      <c r="N176" s="245" t="s">
        <v>49</v>
      </c>
      <c r="O176" s="85"/>
      <c r="P176" s="214">
        <f>O176*H176</f>
        <v>0</v>
      </c>
      <c r="Q176" s="214">
        <v>0.22</v>
      </c>
      <c r="R176" s="214">
        <f>Q176*H176</f>
        <v>0.187</v>
      </c>
      <c r="S176" s="214">
        <v>0</v>
      </c>
      <c r="T176" s="215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16" t="s">
        <v>214</v>
      </c>
      <c r="AT176" s="216" t="s">
        <v>242</v>
      </c>
      <c r="AU176" s="216" t="s">
        <v>88</v>
      </c>
      <c r="AY176" s="18" t="s">
        <v>157</v>
      </c>
      <c r="BE176" s="217">
        <f>IF(N176="základní",J176,0)</f>
        <v>0</v>
      </c>
      <c r="BF176" s="217">
        <f>IF(N176="snížená",J176,0)</f>
        <v>0</v>
      </c>
      <c r="BG176" s="217">
        <f>IF(N176="zákl. přenesená",J176,0)</f>
        <v>0</v>
      </c>
      <c r="BH176" s="217">
        <f>IF(N176="sníž. přenesená",J176,0)</f>
        <v>0</v>
      </c>
      <c r="BI176" s="217">
        <f>IF(N176="nulová",J176,0)</f>
        <v>0</v>
      </c>
      <c r="BJ176" s="18" t="s">
        <v>86</v>
      </c>
      <c r="BK176" s="217">
        <f>ROUND(I176*H176,2)</f>
        <v>0</v>
      </c>
      <c r="BL176" s="18" t="s">
        <v>164</v>
      </c>
      <c r="BM176" s="216" t="s">
        <v>278</v>
      </c>
    </row>
    <row r="177" s="13" customFormat="1">
      <c r="A177" s="13"/>
      <c r="B177" s="225"/>
      <c r="C177" s="226"/>
      <c r="D177" s="223" t="s">
        <v>170</v>
      </c>
      <c r="E177" s="226"/>
      <c r="F177" s="228" t="s">
        <v>279</v>
      </c>
      <c r="G177" s="226"/>
      <c r="H177" s="229">
        <v>0.84999999999999998</v>
      </c>
      <c r="I177" s="230"/>
      <c r="J177" s="226"/>
      <c r="K177" s="226"/>
      <c r="L177" s="231"/>
      <c r="M177" s="232"/>
      <c r="N177" s="233"/>
      <c r="O177" s="233"/>
      <c r="P177" s="233"/>
      <c r="Q177" s="233"/>
      <c r="R177" s="233"/>
      <c r="S177" s="233"/>
      <c r="T177" s="23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5" t="s">
        <v>170</v>
      </c>
      <c r="AU177" s="235" t="s">
        <v>88</v>
      </c>
      <c r="AV177" s="13" t="s">
        <v>88</v>
      </c>
      <c r="AW177" s="13" t="s">
        <v>4</v>
      </c>
      <c r="AX177" s="13" t="s">
        <v>86</v>
      </c>
      <c r="AY177" s="235" t="s">
        <v>157</v>
      </c>
    </row>
    <row r="178" s="2" customFormat="1" ht="24.15" customHeight="1">
      <c r="A178" s="39"/>
      <c r="B178" s="40"/>
      <c r="C178" s="205" t="s">
        <v>280</v>
      </c>
      <c r="D178" s="205" t="s">
        <v>159</v>
      </c>
      <c r="E178" s="206" t="s">
        <v>281</v>
      </c>
      <c r="F178" s="207" t="s">
        <v>282</v>
      </c>
      <c r="G178" s="208" t="s">
        <v>271</v>
      </c>
      <c r="H178" s="209">
        <v>1</v>
      </c>
      <c r="I178" s="210"/>
      <c r="J178" s="211">
        <f>ROUND(I178*H178,2)</f>
        <v>0</v>
      </c>
      <c r="K178" s="207" t="s">
        <v>163</v>
      </c>
      <c r="L178" s="45"/>
      <c r="M178" s="212" t="s">
        <v>19</v>
      </c>
      <c r="N178" s="213" t="s">
        <v>49</v>
      </c>
      <c r="O178" s="85"/>
      <c r="P178" s="214">
        <f>O178*H178</f>
        <v>0</v>
      </c>
      <c r="Q178" s="214">
        <v>0</v>
      </c>
      <c r="R178" s="214">
        <f>Q178*H178</f>
        <v>0</v>
      </c>
      <c r="S178" s="214">
        <v>0</v>
      </c>
      <c r="T178" s="215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16" t="s">
        <v>164</v>
      </c>
      <c r="AT178" s="216" t="s">
        <v>159</v>
      </c>
      <c r="AU178" s="216" t="s">
        <v>88</v>
      </c>
      <c r="AY178" s="18" t="s">
        <v>157</v>
      </c>
      <c r="BE178" s="217">
        <f>IF(N178="základní",J178,0)</f>
        <v>0</v>
      </c>
      <c r="BF178" s="217">
        <f>IF(N178="snížená",J178,0)</f>
        <v>0</v>
      </c>
      <c r="BG178" s="217">
        <f>IF(N178="zákl. přenesená",J178,0)</f>
        <v>0</v>
      </c>
      <c r="BH178" s="217">
        <f>IF(N178="sníž. přenesená",J178,0)</f>
        <v>0</v>
      </c>
      <c r="BI178" s="217">
        <f>IF(N178="nulová",J178,0)</f>
        <v>0</v>
      </c>
      <c r="BJ178" s="18" t="s">
        <v>86</v>
      </c>
      <c r="BK178" s="217">
        <f>ROUND(I178*H178,2)</f>
        <v>0</v>
      </c>
      <c r="BL178" s="18" t="s">
        <v>164</v>
      </c>
      <c r="BM178" s="216" t="s">
        <v>283</v>
      </c>
    </row>
    <row r="179" s="2" customFormat="1">
      <c r="A179" s="39"/>
      <c r="B179" s="40"/>
      <c r="C179" s="41"/>
      <c r="D179" s="218" t="s">
        <v>166</v>
      </c>
      <c r="E179" s="41"/>
      <c r="F179" s="219" t="s">
        <v>284</v>
      </c>
      <c r="G179" s="41"/>
      <c r="H179" s="41"/>
      <c r="I179" s="220"/>
      <c r="J179" s="41"/>
      <c r="K179" s="41"/>
      <c r="L179" s="45"/>
      <c r="M179" s="221"/>
      <c r="N179" s="222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166</v>
      </c>
      <c r="AU179" s="18" t="s">
        <v>88</v>
      </c>
    </row>
    <row r="180" s="13" customFormat="1">
      <c r="A180" s="13"/>
      <c r="B180" s="225"/>
      <c r="C180" s="226"/>
      <c r="D180" s="223" t="s">
        <v>170</v>
      </c>
      <c r="E180" s="227" t="s">
        <v>19</v>
      </c>
      <c r="F180" s="228" t="s">
        <v>274</v>
      </c>
      <c r="G180" s="226"/>
      <c r="H180" s="229">
        <v>1</v>
      </c>
      <c r="I180" s="230"/>
      <c r="J180" s="226"/>
      <c r="K180" s="226"/>
      <c r="L180" s="231"/>
      <c r="M180" s="232"/>
      <c r="N180" s="233"/>
      <c r="O180" s="233"/>
      <c r="P180" s="233"/>
      <c r="Q180" s="233"/>
      <c r="R180" s="233"/>
      <c r="S180" s="233"/>
      <c r="T180" s="23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5" t="s">
        <v>170</v>
      </c>
      <c r="AU180" s="235" t="s">
        <v>88</v>
      </c>
      <c r="AV180" s="13" t="s">
        <v>88</v>
      </c>
      <c r="AW180" s="13" t="s">
        <v>37</v>
      </c>
      <c r="AX180" s="13" t="s">
        <v>78</v>
      </c>
      <c r="AY180" s="235" t="s">
        <v>157</v>
      </c>
    </row>
    <row r="181" s="2" customFormat="1" ht="16.5" customHeight="1">
      <c r="A181" s="39"/>
      <c r="B181" s="40"/>
      <c r="C181" s="205" t="s">
        <v>285</v>
      </c>
      <c r="D181" s="205" t="s">
        <v>159</v>
      </c>
      <c r="E181" s="206" t="s">
        <v>286</v>
      </c>
      <c r="F181" s="207" t="s">
        <v>287</v>
      </c>
      <c r="G181" s="208" t="s">
        <v>271</v>
      </c>
      <c r="H181" s="209">
        <v>1</v>
      </c>
      <c r="I181" s="210"/>
      <c r="J181" s="211">
        <f>ROUND(I181*H181,2)</f>
        <v>0</v>
      </c>
      <c r="K181" s="207" t="s">
        <v>163</v>
      </c>
      <c r="L181" s="45"/>
      <c r="M181" s="212" t="s">
        <v>19</v>
      </c>
      <c r="N181" s="213" t="s">
        <v>49</v>
      </c>
      <c r="O181" s="85"/>
      <c r="P181" s="214">
        <f>O181*H181</f>
        <v>0</v>
      </c>
      <c r="Q181" s="214">
        <v>5.0000000000000002E-05</v>
      </c>
      <c r="R181" s="214">
        <f>Q181*H181</f>
        <v>5.0000000000000002E-05</v>
      </c>
      <c r="S181" s="214">
        <v>0</v>
      </c>
      <c r="T181" s="215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16" t="s">
        <v>164</v>
      </c>
      <c r="AT181" s="216" t="s">
        <v>159</v>
      </c>
      <c r="AU181" s="216" t="s">
        <v>88</v>
      </c>
      <c r="AY181" s="18" t="s">
        <v>157</v>
      </c>
      <c r="BE181" s="217">
        <f>IF(N181="základní",J181,0)</f>
        <v>0</v>
      </c>
      <c r="BF181" s="217">
        <f>IF(N181="snížená",J181,0)</f>
        <v>0</v>
      </c>
      <c r="BG181" s="217">
        <f>IF(N181="zákl. přenesená",J181,0)</f>
        <v>0</v>
      </c>
      <c r="BH181" s="217">
        <f>IF(N181="sníž. přenesená",J181,0)</f>
        <v>0</v>
      </c>
      <c r="BI181" s="217">
        <f>IF(N181="nulová",J181,0)</f>
        <v>0</v>
      </c>
      <c r="BJ181" s="18" t="s">
        <v>86</v>
      </c>
      <c r="BK181" s="217">
        <f>ROUND(I181*H181,2)</f>
        <v>0</v>
      </c>
      <c r="BL181" s="18" t="s">
        <v>164</v>
      </c>
      <c r="BM181" s="216" t="s">
        <v>288</v>
      </c>
    </row>
    <row r="182" s="2" customFormat="1">
      <c r="A182" s="39"/>
      <c r="B182" s="40"/>
      <c r="C182" s="41"/>
      <c r="D182" s="218" t="s">
        <v>166</v>
      </c>
      <c r="E182" s="41"/>
      <c r="F182" s="219" t="s">
        <v>289</v>
      </c>
      <c r="G182" s="41"/>
      <c r="H182" s="41"/>
      <c r="I182" s="220"/>
      <c r="J182" s="41"/>
      <c r="K182" s="41"/>
      <c r="L182" s="45"/>
      <c r="M182" s="221"/>
      <c r="N182" s="222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166</v>
      </c>
      <c r="AU182" s="18" t="s">
        <v>88</v>
      </c>
    </row>
    <row r="183" s="13" customFormat="1">
      <c r="A183" s="13"/>
      <c r="B183" s="225"/>
      <c r="C183" s="226"/>
      <c r="D183" s="223" t="s">
        <v>170</v>
      </c>
      <c r="E183" s="227" t="s">
        <v>19</v>
      </c>
      <c r="F183" s="228" t="s">
        <v>274</v>
      </c>
      <c r="G183" s="226"/>
      <c r="H183" s="229">
        <v>1</v>
      </c>
      <c r="I183" s="230"/>
      <c r="J183" s="226"/>
      <c r="K183" s="226"/>
      <c r="L183" s="231"/>
      <c r="M183" s="232"/>
      <c r="N183" s="233"/>
      <c r="O183" s="233"/>
      <c r="P183" s="233"/>
      <c r="Q183" s="233"/>
      <c r="R183" s="233"/>
      <c r="S183" s="233"/>
      <c r="T183" s="23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5" t="s">
        <v>170</v>
      </c>
      <c r="AU183" s="235" t="s">
        <v>88</v>
      </c>
      <c r="AV183" s="13" t="s">
        <v>88</v>
      </c>
      <c r="AW183" s="13" t="s">
        <v>37</v>
      </c>
      <c r="AX183" s="13" t="s">
        <v>78</v>
      </c>
      <c r="AY183" s="235" t="s">
        <v>157</v>
      </c>
    </row>
    <row r="184" s="2" customFormat="1" ht="16.5" customHeight="1">
      <c r="A184" s="39"/>
      <c r="B184" s="40"/>
      <c r="C184" s="236" t="s">
        <v>290</v>
      </c>
      <c r="D184" s="236" t="s">
        <v>242</v>
      </c>
      <c r="E184" s="237" t="s">
        <v>291</v>
      </c>
      <c r="F184" s="238" t="s">
        <v>292</v>
      </c>
      <c r="G184" s="239" t="s">
        <v>271</v>
      </c>
      <c r="H184" s="240">
        <v>3</v>
      </c>
      <c r="I184" s="241"/>
      <c r="J184" s="242">
        <f>ROUND(I184*H184,2)</f>
        <v>0</v>
      </c>
      <c r="K184" s="238" t="s">
        <v>163</v>
      </c>
      <c r="L184" s="243"/>
      <c r="M184" s="244" t="s">
        <v>19</v>
      </c>
      <c r="N184" s="245" t="s">
        <v>49</v>
      </c>
      <c r="O184" s="85"/>
      <c r="P184" s="214">
        <f>O184*H184</f>
        <v>0</v>
      </c>
      <c r="Q184" s="214">
        <v>0.0070899999999999999</v>
      </c>
      <c r="R184" s="214">
        <f>Q184*H184</f>
        <v>0.021270000000000001</v>
      </c>
      <c r="S184" s="214">
        <v>0</v>
      </c>
      <c r="T184" s="215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16" t="s">
        <v>214</v>
      </c>
      <c r="AT184" s="216" t="s">
        <v>242</v>
      </c>
      <c r="AU184" s="216" t="s">
        <v>88</v>
      </c>
      <c r="AY184" s="18" t="s">
        <v>157</v>
      </c>
      <c r="BE184" s="217">
        <f>IF(N184="základní",J184,0)</f>
        <v>0</v>
      </c>
      <c r="BF184" s="217">
        <f>IF(N184="snížená",J184,0)</f>
        <v>0</v>
      </c>
      <c r="BG184" s="217">
        <f>IF(N184="zákl. přenesená",J184,0)</f>
        <v>0</v>
      </c>
      <c r="BH184" s="217">
        <f>IF(N184="sníž. přenesená",J184,0)</f>
        <v>0</v>
      </c>
      <c r="BI184" s="217">
        <f>IF(N184="nulová",J184,0)</f>
        <v>0</v>
      </c>
      <c r="BJ184" s="18" t="s">
        <v>86</v>
      </c>
      <c r="BK184" s="217">
        <f>ROUND(I184*H184,2)</f>
        <v>0</v>
      </c>
      <c r="BL184" s="18" t="s">
        <v>164</v>
      </c>
      <c r="BM184" s="216" t="s">
        <v>293</v>
      </c>
    </row>
    <row r="185" s="13" customFormat="1">
      <c r="A185" s="13"/>
      <c r="B185" s="225"/>
      <c r="C185" s="226"/>
      <c r="D185" s="223" t="s">
        <v>170</v>
      </c>
      <c r="E185" s="226"/>
      <c r="F185" s="228" t="s">
        <v>294</v>
      </c>
      <c r="G185" s="226"/>
      <c r="H185" s="229">
        <v>3</v>
      </c>
      <c r="I185" s="230"/>
      <c r="J185" s="226"/>
      <c r="K185" s="226"/>
      <c r="L185" s="231"/>
      <c r="M185" s="232"/>
      <c r="N185" s="233"/>
      <c r="O185" s="233"/>
      <c r="P185" s="233"/>
      <c r="Q185" s="233"/>
      <c r="R185" s="233"/>
      <c r="S185" s="233"/>
      <c r="T185" s="23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5" t="s">
        <v>170</v>
      </c>
      <c r="AU185" s="235" t="s">
        <v>88</v>
      </c>
      <c r="AV185" s="13" t="s">
        <v>88</v>
      </c>
      <c r="AW185" s="13" t="s">
        <v>4</v>
      </c>
      <c r="AX185" s="13" t="s">
        <v>86</v>
      </c>
      <c r="AY185" s="235" t="s">
        <v>157</v>
      </c>
    </row>
    <row r="186" s="2" customFormat="1" ht="21.75" customHeight="1">
      <c r="A186" s="39"/>
      <c r="B186" s="40"/>
      <c r="C186" s="205" t="s">
        <v>7</v>
      </c>
      <c r="D186" s="205" t="s">
        <v>159</v>
      </c>
      <c r="E186" s="206" t="s">
        <v>295</v>
      </c>
      <c r="F186" s="207" t="s">
        <v>296</v>
      </c>
      <c r="G186" s="208" t="s">
        <v>271</v>
      </c>
      <c r="H186" s="209">
        <v>1</v>
      </c>
      <c r="I186" s="210"/>
      <c r="J186" s="211">
        <f>ROUND(I186*H186,2)</f>
        <v>0</v>
      </c>
      <c r="K186" s="207" t="s">
        <v>163</v>
      </c>
      <c r="L186" s="45"/>
      <c r="M186" s="212" t="s">
        <v>19</v>
      </c>
      <c r="N186" s="213" t="s">
        <v>49</v>
      </c>
      <c r="O186" s="85"/>
      <c r="P186" s="214">
        <f>O186*H186</f>
        <v>0</v>
      </c>
      <c r="Q186" s="214">
        <v>0</v>
      </c>
      <c r="R186" s="214">
        <f>Q186*H186</f>
        <v>0</v>
      </c>
      <c r="S186" s="214">
        <v>0</v>
      </c>
      <c r="T186" s="215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16" t="s">
        <v>164</v>
      </c>
      <c r="AT186" s="216" t="s">
        <v>159</v>
      </c>
      <c r="AU186" s="216" t="s">
        <v>88</v>
      </c>
      <c r="AY186" s="18" t="s">
        <v>157</v>
      </c>
      <c r="BE186" s="217">
        <f>IF(N186="základní",J186,0)</f>
        <v>0</v>
      </c>
      <c r="BF186" s="217">
        <f>IF(N186="snížená",J186,0)</f>
        <v>0</v>
      </c>
      <c r="BG186" s="217">
        <f>IF(N186="zákl. přenesená",J186,0)</f>
        <v>0</v>
      </c>
      <c r="BH186" s="217">
        <f>IF(N186="sníž. přenesená",J186,0)</f>
        <v>0</v>
      </c>
      <c r="BI186" s="217">
        <f>IF(N186="nulová",J186,0)</f>
        <v>0</v>
      </c>
      <c r="BJ186" s="18" t="s">
        <v>86</v>
      </c>
      <c r="BK186" s="217">
        <f>ROUND(I186*H186,2)</f>
        <v>0</v>
      </c>
      <c r="BL186" s="18" t="s">
        <v>164</v>
      </c>
      <c r="BM186" s="216" t="s">
        <v>297</v>
      </c>
    </row>
    <row r="187" s="2" customFormat="1">
      <c r="A187" s="39"/>
      <c r="B187" s="40"/>
      <c r="C187" s="41"/>
      <c r="D187" s="218" t="s">
        <v>166</v>
      </c>
      <c r="E187" s="41"/>
      <c r="F187" s="219" t="s">
        <v>298</v>
      </c>
      <c r="G187" s="41"/>
      <c r="H187" s="41"/>
      <c r="I187" s="220"/>
      <c r="J187" s="41"/>
      <c r="K187" s="41"/>
      <c r="L187" s="45"/>
      <c r="M187" s="221"/>
      <c r="N187" s="222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166</v>
      </c>
      <c r="AU187" s="18" t="s">
        <v>88</v>
      </c>
    </row>
    <row r="188" s="13" customFormat="1">
      <c r="A188" s="13"/>
      <c r="B188" s="225"/>
      <c r="C188" s="226"/>
      <c r="D188" s="223" t="s">
        <v>170</v>
      </c>
      <c r="E188" s="227" t="s">
        <v>19</v>
      </c>
      <c r="F188" s="228" t="s">
        <v>274</v>
      </c>
      <c r="G188" s="226"/>
      <c r="H188" s="229">
        <v>1</v>
      </c>
      <c r="I188" s="230"/>
      <c r="J188" s="226"/>
      <c r="K188" s="226"/>
      <c r="L188" s="231"/>
      <c r="M188" s="232"/>
      <c r="N188" s="233"/>
      <c r="O188" s="233"/>
      <c r="P188" s="233"/>
      <c r="Q188" s="233"/>
      <c r="R188" s="233"/>
      <c r="S188" s="233"/>
      <c r="T188" s="23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5" t="s">
        <v>170</v>
      </c>
      <c r="AU188" s="235" t="s">
        <v>88</v>
      </c>
      <c r="AV188" s="13" t="s">
        <v>88</v>
      </c>
      <c r="AW188" s="13" t="s">
        <v>37</v>
      </c>
      <c r="AX188" s="13" t="s">
        <v>78</v>
      </c>
      <c r="AY188" s="235" t="s">
        <v>157</v>
      </c>
    </row>
    <row r="189" s="12" customFormat="1" ht="22.8" customHeight="1">
      <c r="A189" s="12"/>
      <c r="B189" s="189"/>
      <c r="C189" s="190"/>
      <c r="D189" s="191" t="s">
        <v>77</v>
      </c>
      <c r="E189" s="203" t="s">
        <v>88</v>
      </c>
      <c r="F189" s="203" t="s">
        <v>299</v>
      </c>
      <c r="G189" s="190"/>
      <c r="H189" s="190"/>
      <c r="I189" s="193"/>
      <c r="J189" s="204">
        <f>BK189</f>
        <v>0</v>
      </c>
      <c r="K189" s="190"/>
      <c r="L189" s="195"/>
      <c r="M189" s="196"/>
      <c r="N189" s="197"/>
      <c r="O189" s="197"/>
      <c r="P189" s="198">
        <f>SUM(P190:P242)</f>
        <v>0</v>
      </c>
      <c r="Q189" s="197"/>
      <c r="R189" s="198">
        <f>SUM(R190:R242)</f>
        <v>145.16142477</v>
      </c>
      <c r="S189" s="197"/>
      <c r="T189" s="199">
        <f>SUM(T190:T242)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0" t="s">
        <v>86</v>
      </c>
      <c r="AT189" s="201" t="s">
        <v>77</v>
      </c>
      <c r="AU189" s="201" t="s">
        <v>86</v>
      </c>
      <c r="AY189" s="200" t="s">
        <v>157</v>
      </c>
      <c r="BK189" s="202">
        <f>SUM(BK190:BK242)</f>
        <v>0</v>
      </c>
    </row>
    <row r="190" s="2" customFormat="1" ht="24.15" customHeight="1">
      <c r="A190" s="39"/>
      <c r="B190" s="40"/>
      <c r="C190" s="205" t="s">
        <v>300</v>
      </c>
      <c r="D190" s="205" t="s">
        <v>159</v>
      </c>
      <c r="E190" s="206" t="s">
        <v>301</v>
      </c>
      <c r="F190" s="207" t="s">
        <v>302</v>
      </c>
      <c r="G190" s="208" t="s">
        <v>162</v>
      </c>
      <c r="H190" s="209">
        <v>153.19999999999999</v>
      </c>
      <c r="I190" s="210"/>
      <c r="J190" s="211">
        <f>ROUND(I190*H190,2)</f>
        <v>0</v>
      </c>
      <c r="K190" s="207" t="s">
        <v>163</v>
      </c>
      <c r="L190" s="45"/>
      <c r="M190" s="212" t="s">
        <v>19</v>
      </c>
      <c r="N190" s="213" t="s">
        <v>49</v>
      </c>
      <c r="O190" s="85"/>
      <c r="P190" s="214">
        <f>O190*H190</f>
        <v>0</v>
      </c>
      <c r="Q190" s="214">
        <v>0.00010000000000000001</v>
      </c>
      <c r="R190" s="214">
        <f>Q190*H190</f>
        <v>0.01532</v>
      </c>
      <c r="S190" s="214">
        <v>0</v>
      </c>
      <c r="T190" s="215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16" t="s">
        <v>164</v>
      </c>
      <c r="AT190" s="216" t="s">
        <v>159</v>
      </c>
      <c r="AU190" s="216" t="s">
        <v>88</v>
      </c>
      <c r="AY190" s="18" t="s">
        <v>157</v>
      </c>
      <c r="BE190" s="217">
        <f>IF(N190="základní",J190,0)</f>
        <v>0</v>
      </c>
      <c r="BF190" s="217">
        <f>IF(N190="snížená",J190,0)</f>
        <v>0</v>
      </c>
      <c r="BG190" s="217">
        <f>IF(N190="zákl. přenesená",J190,0)</f>
        <v>0</v>
      </c>
      <c r="BH190" s="217">
        <f>IF(N190="sníž. přenesená",J190,0)</f>
        <v>0</v>
      </c>
      <c r="BI190" s="217">
        <f>IF(N190="nulová",J190,0)</f>
        <v>0</v>
      </c>
      <c r="BJ190" s="18" t="s">
        <v>86</v>
      </c>
      <c r="BK190" s="217">
        <f>ROUND(I190*H190,2)</f>
        <v>0</v>
      </c>
      <c r="BL190" s="18" t="s">
        <v>164</v>
      </c>
      <c r="BM190" s="216" t="s">
        <v>303</v>
      </c>
    </row>
    <row r="191" s="2" customFormat="1">
      <c r="A191" s="39"/>
      <c r="B191" s="40"/>
      <c r="C191" s="41"/>
      <c r="D191" s="218" t="s">
        <v>166</v>
      </c>
      <c r="E191" s="41"/>
      <c r="F191" s="219" t="s">
        <v>304</v>
      </c>
      <c r="G191" s="41"/>
      <c r="H191" s="41"/>
      <c r="I191" s="220"/>
      <c r="J191" s="41"/>
      <c r="K191" s="41"/>
      <c r="L191" s="45"/>
      <c r="M191" s="221"/>
      <c r="N191" s="222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166</v>
      </c>
      <c r="AU191" s="18" t="s">
        <v>88</v>
      </c>
    </row>
    <row r="192" s="13" customFormat="1">
      <c r="A192" s="13"/>
      <c r="B192" s="225"/>
      <c r="C192" s="226"/>
      <c r="D192" s="223" t="s">
        <v>170</v>
      </c>
      <c r="E192" s="227" t="s">
        <v>19</v>
      </c>
      <c r="F192" s="228" t="s">
        <v>305</v>
      </c>
      <c r="G192" s="226"/>
      <c r="H192" s="229">
        <v>153.19999999999999</v>
      </c>
      <c r="I192" s="230"/>
      <c r="J192" s="226"/>
      <c r="K192" s="226"/>
      <c r="L192" s="231"/>
      <c r="M192" s="232"/>
      <c r="N192" s="233"/>
      <c r="O192" s="233"/>
      <c r="P192" s="233"/>
      <c r="Q192" s="233"/>
      <c r="R192" s="233"/>
      <c r="S192" s="233"/>
      <c r="T192" s="23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5" t="s">
        <v>170</v>
      </c>
      <c r="AU192" s="235" t="s">
        <v>88</v>
      </c>
      <c r="AV192" s="13" t="s">
        <v>88</v>
      </c>
      <c r="AW192" s="13" t="s">
        <v>37</v>
      </c>
      <c r="AX192" s="13" t="s">
        <v>78</v>
      </c>
      <c r="AY192" s="235" t="s">
        <v>157</v>
      </c>
    </row>
    <row r="193" s="2" customFormat="1" ht="16.5" customHeight="1">
      <c r="A193" s="39"/>
      <c r="B193" s="40"/>
      <c r="C193" s="236" t="s">
        <v>306</v>
      </c>
      <c r="D193" s="236" t="s">
        <v>242</v>
      </c>
      <c r="E193" s="237" t="s">
        <v>307</v>
      </c>
      <c r="F193" s="238" t="s">
        <v>308</v>
      </c>
      <c r="G193" s="239" t="s">
        <v>162</v>
      </c>
      <c r="H193" s="240">
        <v>181.465</v>
      </c>
      <c r="I193" s="241"/>
      <c r="J193" s="242">
        <f>ROUND(I193*H193,2)</f>
        <v>0</v>
      </c>
      <c r="K193" s="238" t="s">
        <v>163</v>
      </c>
      <c r="L193" s="243"/>
      <c r="M193" s="244" t="s">
        <v>19</v>
      </c>
      <c r="N193" s="245" t="s">
        <v>49</v>
      </c>
      <c r="O193" s="85"/>
      <c r="P193" s="214">
        <f>O193*H193</f>
        <v>0</v>
      </c>
      <c r="Q193" s="214">
        <v>0.00029999999999999997</v>
      </c>
      <c r="R193" s="214">
        <f>Q193*H193</f>
        <v>0.054439499999999995</v>
      </c>
      <c r="S193" s="214">
        <v>0</v>
      </c>
      <c r="T193" s="215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6" t="s">
        <v>214</v>
      </c>
      <c r="AT193" s="216" t="s">
        <v>242</v>
      </c>
      <c r="AU193" s="216" t="s">
        <v>88</v>
      </c>
      <c r="AY193" s="18" t="s">
        <v>157</v>
      </c>
      <c r="BE193" s="217">
        <f>IF(N193="základní",J193,0)</f>
        <v>0</v>
      </c>
      <c r="BF193" s="217">
        <f>IF(N193="snížená",J193,0)</f>
        <v>0</v>
      </c>
      <c r="BG193" s="217">
        <f>IF(N193="zákl. přenesená",J193,0)</f>
        <v>0</v>
      </c>
      <c r="BH193" s="217">
        <f>IF(N193="sníž. přenesená",J193,0)</f>
        <v>0</v>
      </c>
      <c r="BI193" s="217">
        <f>IF(N193="nulová",J193,0)</f>
        <v>0</v>
      </c>
      <c r="BJ193" s="18" t="s">
        <v>86</v>
      </c>
      <c r="BK193" s="217">
        <f>ROUND(I193*H193,2)</f>
        <v>0</v>
      </c>
      <c r="BL193" s="18" t="s">
        <v>164</v>
      </c>
      <c r="BM193" s="216" t="s">
        <v>309</v>
      </c>
    </row>
    <row r="194" s="13" customFormat="1">
      <c r="A194" s="13"/>
      <c r="B194" s="225"/>
      <c r="C194" s="226"/>
      <c r="D194" s="223" t="s">
        <v>170</v>
      </c>
      <c r="E194" s="226"/>
      <c r="F194" s="228" t="s">
        <v>310</v>
      </c>
      <c r="G194" s="226"/>
      <c r="H194" s="229">
        <v>181.465</v>
      </c>
      <c r="I194" s="230"/>
      <c r="J194" s="226"/>
      <c r="K194" s="226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170</v>
      </c>
      <c r="AU194" s="235" t="s">
        <v>88</v>
      </c>
      <c r="AV194" s="13" t="s">
        <v>88</v>
      </c>
      <c r="AW194" s="13" t="s">
        <v>4</v>
      </c>
      <c r="AX194" s="13" t="s">
        <v>86</v>
      </c>
      <c r="AY194" s="235" t="s">
        <v>157</v>
      </c>
    </row>
    <row r="195" s="2" customFormat="1" ht="24.15" customHeight="1">
      <c r="A195" s="39"/>
      <c r="B195" s="40"/>
      <c r="C195" s="205" t="s">
        <v>311</v>
      </c>
      <c r="D195" s="205" t="s">
        <v>159</v>
      </c>
      <c r="E195" s="206" t="s">
        <v>312</v>
      </c>
      <c r="F195" s="207" t="s">
        <v>313</v>
      </c>
      <c r="G195" s="208" t="s">
        <v>271</v>
      </c>
      <c r="H195" s="209">
        <v>1</v>
      </c>
      <c r="I195" s="210"/>
      <c r="J195" s="211">
        <f>ROUND(I195*H195,2)</f>
        <v>0</v>
      </c>
      <c r="K195" s="207" t="s">
        <v>175</v>
      </c>
      <c r="L195" s="45"/>
      <c r="M195" s="212" t="s">
        <v>19</v>
      </c>
      <c r="N195" s="213" t="s">
        <v>49</v>
      </c>
      <c r="O195" s="85"/>
      <c r="P195" s="214">
        <f>O195*H195</f>
        <v>0</v>
      </c>
      <c r="Q195" s="214">
        <v>6.9999999999999994E-05</v>
      </c>
      <c r="R195" s="214">
        <f>Q195*H195</f>
        <v>6.9999999999999994E-05</v>
      </c>
      <c r="S195" s="214">
        <v>0</v>
      </c>
      <c r="T195" s="215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16" t="s">
        <v>164</v>
      </c>
      <c r="AT195" s="216" t="s">
        <v>159</v>
      </c>
      <c r="AU195" s="216" t="s">
        <v>88</v>
      </c>
      <c r="AY195" s="18" t="s">
        <v>157</v>
      </c>
      <c r="BE195" s="217">
        <f>IF(N195="základní",J195,0)</f>
        <v>0</v>
      </c>
      <c r="BF195" s="217">
        <f>IF(N195="snížená",J195,0)</f>
        <v>0</v>
      </c>
      <c r="BG195" s="217">
        <f>IF(N195="zákl. přenesená",J195,0)</f>
        <v>0</v>
      </c>
      <c r="BH195" s="217">
        <f>IF(N195="sníž. přenesená",J195,0)</f>
        <v>0</v>
      </c>
      <c r="BI195" s="217">
        <f>IF(N195="nulová",J195,0)</f>
        <v>0</v>
      </c>
      <c r="BJ195" s="18" t="s">
        <v>86</v>
      </c>
      <c r="BK195" s="217">
        <f>ROUND(I195*H195,2)</f>
        <v>0</v>
      </c>
      <c r="BL195" s="18" t="s">
        <v>164</v>
      </c>
      <c r="BM195" s="216" t="s">
        <v>314</v>
      </c>
    </row>
    <row r="196" s="2" customFormat="1">
      <c r="A196" s="39"/>
      <c r="B196" s="40"/>
      <c r="C196" s="41"/>
      <c r="D196" s="218" t="s">
        <v>166</v>
      </c>
      <c r="E196" s="41"/>
      <c r="F196" s="219" t="s">
        <v>315</v>
      </c>
      <c r="G196" s="41"/>
      <c r="H196" s="41"/>
      <c r="I196" s="220"/>
      <c r="J196" s="41"/>
      <c r="K196" s="41"/>
      <c r="L196" s="45"/>
      <c r="M196" s="221"/>
      <c r="N196" s="222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166</v>
      </c>
      <c r="AU196" s="18" t="s">
        <v>88</v>
      </c>
    </row>
    <row r="197" s="13" customFormat="1">
      <c r="A197" s="13"/>
      <c r="B197" s="225"/>
      <c r="C197" s="226"/>
      <c r="D197" s="223" t="s">
        <v>170</v>
      </c>
      <c r="E197" s="227" t="s">
        <v>19</v>
      </c>
      <c r="F197" s="228" t="s">
        <v>316</v>
      </c>
      <c r="G197" s="226"/>
      <c r="H197" s="229">
        <v>1</v>
      </c>
      <c r="I197" s="230"/>
      <c r="J197" s="226"/>
      <c r="K197" s="226"/>
      <c r="L197" s="231"/>
      <c r="M197" s="232"/>
      <c r="N197" s="233"/>
      <c r="O197" s="233"/>
      <c r="P197" s="233"/>
      <c r="Q197" s="233"/>
      <c r="R197" s="233"/>
      <c r="S197" s="233"/>
      <c r="T197" s="23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5" t="s">
        <v>170</v>
      </c>
      <c r="AU197" s="235" t="s">
        <v>88</v>
      </c>
      <c r="AV197" s="13" t="s">
        <v>88</v>
      </c>
      <c r="AW197" s="13" t="s">
        <v>37</v>
      </c>
      <c r="AX197" s="13" t="s">
        <v>78</v>
      </c>
      <c r="AY197" s="235" t="s">
        <v>157</v>
      </c>
    </row>
    <row r="198" s="2" customFormat="1" ht="16.5" customHeight="1">
      <c r="A198" s="39"/>
      <c r="B198" s="40"/>
      <c r="C198" s="236" t="s">
        <v>317</v>
      </c>
      <c r="D198" s="236" t="s">
        <v>242</v>
      </c>
      <c r="E198" s="237" t="s">
        <v>318</v>
      </c>
      <c r="F198" s="238" t="s">
        <v>319</v>
      </c>
      <c r="G198" s="239" t="s">
        <v>320</v>
      </c>
      <c r="H198" s="240">
        <v>0.59999999999999998</v>
      </c>
      <c r="I198" s="241"/>
      <c r="J198" s="242">
        <f>ROUND(I198*H198,2)</f>
        <v>0</v>
      </c>
      <c r="K198" s="238" t="s">
        <v>175</v>
      </c>
      <c r="L198" s="243"/>
      <c r="M198" s="244" t="s">
        <v>19</v>
      </c>
      <c r="N198" s="245" t="s">
        <v>49</v>
      </c>
      <c r="O198" s="85"/>
      <c r="P198" s="214">
        <f>O198*H198</f>
        <v>0</v>
      </c>
      <c r="Q198" s="214">
        <v>0.00031</v>
      </c>
      <c r="R198" s="214">
        <f>Q198*H198</f>
        <v>0.000186</v>
      </c>
      <c r="S198" s="214">
        <v>0</v>
      </c>
      <c r="T198" s="215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16" t="s">
        <v>214</v>
      </c>
      <c r="AT198" s="216" t="s">
        <v>242</v>
      </c>
      <c r="AU198" s="216" t="s">
        <v>88</v>
      </c>
      <c r="AY198" s="18" t="s">
        <v>157</v>
      </c>
      <c r="BE198" s="217">
        <f>IF(N198="základní",J198,0)</f>
        <v>0</v>
      </c>
      <c r="BF198" s="217">
        <f>IF(N198="snížená",J198,0)</f>
        <v>0</v>
      </c>
      <c r="BG198" s="217">
        <f>IF(N198="zákl. přenesená",J198,0)</f>
        <v>0</v>
      </c>
      <c r="BH198" s="217">
        <f>IF(N198="sníž. přenesená",J198,0)</f>
        <v>0</v>
      </c>
      <c r="BI198" s="217">
        <f>IF(N198="nulová",J198,0)</f>
        <v>0</v>
      </c>
      <c r="BJ198" s="18" t="s">
        <v>86</v>
      </c>
      <c r="BK198" s="217">
        <f>ROUND(I198*H198,2)</f>
        <v>0</v>
      </c>
      <c r="BL198" s="18" t="s">
        <v>164</v>
      </c>
      <c r="BM198" s="216" t="s">
        <v>321</v>
      </c>
    </row>
    <row r="199" s="13" customFormat="1">
      <c r="A199" s="13"/>
      <c r="B199" s="225"/>
      <c r="C199" s="226"/>
      <c r="D199" s="223" t="s">
        <v>170</v>
      </c>
      <c r="E199" s="227" t="s">
        <v>19</v>
      </c>
      <c r="F199" s="228" t="s">
        <v>322</v>
      </c>
      <c r="G199" s="226"/>
      <c r="H199" s="229">
        <v>0.59999999999999998</v>
      </c>
      <c r="I199" s="230"/>
      <c r="J199" s="226"/>
      <c r="K199" s="226"/>
      <c r="L199" s="231"/>
      <c r="M199" s="232"/>
      <c r="N199" s="233"/>
      <c r="O199" s="233"/>
      <c r="P199" s="233"/>
      <c r="Q199" s="233"/>
      <c r="R199" s="233"/>
      <c r="S199" s="233"/>
      <c r="T199" s="23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5" t="s">
        <v>170</v>
      </c>
      <c r="AU199" s="235" t="s">
        <v>88</v>
      </c>
      <c r="AV199" s="13" t="s">
        <v>88</v>
      </c>
      <c r="AW199" s="13" t="s">
        <v>37</v>
      </c>
      <c r="AX199" s="13" t="s">
        <v>78</v>
      </c>
      <c r="AY199" s="235" t="s">
        <v>157</v>
      </c>
    </row>
    <row r="200" s="2" customFormat="1" ht="24.15" customHeight="1">
      <c r="A200" s="39"/>
      <c r="B200" s="40"/>
      <c r="C200" s="205" t="s">
        <v>323</v>
      </c>
      <c r="D200" s="205" t="s">
        <v>159</v>
      </c>
      <c r="E200" s="206" t="s">
        <v>324</v>
      </c>
      <c r="F200" s="207" t="s">
        <v>325</v>
      </c>
      <c r="G200" s="208" t="s">
        <v>271</v>
      </c>
      <c r="H200" s="209">
        <v>1</v>
      </c>
      <c r="I200" s="210"/>
      <c r="J200" s="211">
        <f>ROUND(I200*H200,2)</f>
        <v>0</v>
      </c>
      <c r="K200" s="207" t="s">
        <v>175</v>
      </c>
      <c r="L200" s="45"/>
      <c r="M200" s="212" t="s">
        <v>19</v>
      </c>
      <c r="N200" s="213" t="s">
        <v>49</v>
      </c>
      <c r="O200" s="85"/>
      <c r="P200" s="214">
        <f>O200*H200</f>
        <v>0</v>
      </c>
      <c r="Q200" s="214">
        <v>6.9999999999999994E-05</v>
      </c>
      <c r="R200" s="214">
        <f>Q200*H200</f>
        <v>6.9999999999999994E-05</v>
      </c>
      <c r="S200" s="214">
        <v>0</v>
      </c>
      <c r="T200" s="215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16" t="s">
        <v>164</v>
      </c>
      <c r="AT200" s="216" t="s">
        <v>159</v>
      </c>
      <c r="AU200" s="216" t="s">
        <v>88</v>
      </c>
      <c r="AY200" s="18" t="s">
        <v>157</v>
      </c>
      <c r="BE200" s="217">
        <f>IF(N200="základní",J200,0)</f>
        <v>0</v>
      </c>
      <c r="BF200" s="217">
        <f>IF(N200="snížená",J200,0)</f>
        <v>0</v>
      </c>
      <c r="BG200" s="217">
        <f>IF(N200="zákl. přenesená",J200,0)</f>
        <v>0</v>
      </c>
      <c r="BH200" s="217">
        <f>IF(N200="sníž. přenesená",J200,0)</f>
        <v>0</v>
      </c>
      <c r="BI200" s="217">
        <f>IF(N200="nulová",J200,0)</f>
        <v>0</v>
      </c>
      <c r="BJ200" s="18" t="s">
        <v>86</v>
      </c>
      <c r="BK200" s="217">
        <f>ROUND(I200*H200,2)</f>
        <v>0</v>
      </c>
      <c r="BL200" s="18" t="s">
        <v>164</v>
      </c>
      <c r="BM200" s="216" t="s">
        <v>326</v>
      </c>
    </row>
    <row r="201" s="2" customFormat="1">
      <c r="A201" s="39"/>
      <c r="B201" s="40"/>
      <c r="C201" s="41"/>
      <c r="D201" s="218" t="s">
        <v>166</v>
      </c>
      <c r="E201" s="41"/>
      <c r="F201" s="219" t="s">
        <v>327</v>
      </c>
      <c r="G201" s="41"/>
      <c r="H201" s="41"/>
      <c r="I201" s="220"/>
      <c r="J201" s="41"/>
      <c r="K201" s="41"/>
      <c r="L201" s="45"/>
      <c r="M201" s="221"/>
      <c r="N201" s="222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166</v>
      </c>
      <c r="AU201" s="18" t="s">
        <v>88</v>
      </c>
    </row>
    <row r="202" s="13" customFormat="1">
      <c r="A202" s="13"/>
      <c r="B202" s="225"/>
      <c r="C202" s="226"/>
      <c r="D202" s="223" t="s">
        <v>170</v>
      </c>
      <c r="E202" s="227" t="s">
        <v>19</v>
      </c>
      <c r="F202" s="228" t="s">
        <v>328</v>
      </c>
      <c r="G202" s="226"/>
      <c r="H202" s="229">
        <v>1</v>
      </c>
      <c r="I202" s="230"/>
      <c r="J202" s="226"/>
      <c r="K202" s="226"/>
      <c r="L202" s="231"/>
      <c r="M202" s="232"/>
      <c r="N202" s="233"/>
      <c r="O202" s="233"/>
      <c r="P202" s="233"/>
      <c r="Q202" s="233"/>
      <c r="R202" s="233"/>
      <c r="S202" s="233"/>
      <c r="T202" s="23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5" t="s">
        <v>170</v>
      </c>
      <c r="AU202" s="235" t="s">
        <v>88</v>
      </c>
      <c r="AV202" s="13" t="s">
        <v>88</v>
      </c>
      <c r="AW202" s="13" t="s">
        <v>37</v>
      </c>
      <c r="AX202" s="13" t="s">
        <v>78</v>
      </c>
      <c r="AY202" s="235" t="s">
        <v>157</v>
      </c>
    </row>
    <row r="203" s="2" customFormat="1" ht="16.5" customHeight="1">
      <c r="A203" s="39"/>
      <c r="B203" s="40"/>
      <c r="C203" s="236" t="s">
        <v>329</v>
      </c>
      <c r="D203" s="236" t="s">
        <v>242</v>
      </c>
      <c r="E203" s="237" t="s">
        <v>330</v>
      </c>
      <c r="F203" s="238" t="s">
        <v>331</v>
      </c>
      <c r="G203" s="239" t="s">
        <v>320</v>
      </c>
      <c r="H203" s="240">
        <v>0.59999999999999998</v>
      </c>
      <c r="I203" s="241"/>
      <c r="J203" s="242">
        <f>ROUND(I203*H203,2)</f>
        <v>0</v>
      </c>
      <c r="K203" s="238" t="s">
        <v>175</v>
      </c>
      <c r="L203" s="243"/>
      <c r="M203" s="244" t="s">
        <v>19</v>
      </c>
      <c r="N203" s="245" t="s">
        <v>49</v>
      </c>
      <c r="O203" s="85"/>
      <c r="P203" s="214">
        <f>O203*H203</f>
        <v>0</v>
      </c>
      <c r="Q203" s="214">
        <v>0.0067299999999999999</v>
      </c>
      <c r="R203" s="214">
        <f>Q203*H203</f>
        <v>0.0040379999999999999</v>
      </c>
      <c r="S203" s="214">
        <v>0</v>
      </c>
      <c r="T203" s="215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16" t="s">
        <v>214</v>
      </c>
      <c r="AT203" s="216" t="s">
        <v>242</v>
      </c>
      <c r="AU203" s="216" t="s">
        <v>88</v>
      </c>
      <c r="AY203" s="18" t="s">
        <v>157</v>
      </c>
      <c r="BE203" s="217">
        <f>IF(N203="základní",J203,0)</f>
        <v>0</v>
      </c>
      <c r="BF203" s="217">
        <f>IF(N203="snížená",J203,0)</f>
        <v>0</v>
      </c>
      <c r="BG203" s="217">
        <f>IF(N203="zákl. přenesená",J203,0)</f>
        <v>0</v>
      </c>
      <c r="BH203" s="217">
        <f>IF(N203="sníž. přenesená",J203,0)</f>
        <v>0</v>
      </c>
      <c r="BI203" s="217">
        <f>IF(N203="nulová",J203,0)</f>
        <v>0</v>
      </c>
      <c r="BJ203" s="18" t="s">
        <v>86</v>
      </c>
      <c r="BK203" s="217">
        <f>ROUND(I203*H203,2)</f>
        <v>0</v>
      </c>
      <c r="BL203" s="18" t="s">
        <v>164</v>
      </c>
      <c r="BM203" s="216" t="s">
        <v>332</v>
      </c>
    </row>
    <row r="204" s="13" customFormat="1">
      <c r="A204" s="13"/>
      <c r="B204" s="225"/>
      <c r="C204" s="226"/>
      <c r="D204" s="223" t="s">
        <v>170</v>
      </c>
      <c r="E204" s="227" t="s">
        <v>19</v>
      </c>
      <c r="F204" s="228" t="s">
        <v>333</v>
      </c>
      <c r="G204" s="226"/>
      <c r="H204" s="229">
        <v>0.59999999999999998</v>
      </c>
      <c r="I204" s="230"/>
      <c r="J204" s="226"/>
      <c r="K204" s="226"/>
      <c r="L204" s="231"/>
      <c r="M204" s="232"/>
      <c r="N204" s="233"/>
      <c r="O204" s="233"/>
      <c r="P204" s="233"/>
      <c r="Q204" s="233"/>
      <c r="R204" s="233"/>
      <c r="S204" s="233"/>
      <c r="T204" s="23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170</v>
      </c>
      <c r="AU204" s="235" t="s">
        <v>88</v>
      </c>
      <c r="AV204" s="13" t="s">
        <v>88</v>
      </c>
      <c r="AW204" s="13" t="s">
        <v>37</v>
      </c>
      <c r="AX204" s="13" t="s">
        <v>78</v>
      </c>
      <c r="AY204" s="235" t="s">
        <v>157</v>
      </c>
    </row>
    <row r="205" s="2" customFormat="1" ht="24.15" customHeight="1">
      <c r="A205" s="39"/>
      <c r="B205" s="40"/>
      <c r="C205" s="205" t="s">
        <v>334</v>
      </c>
      <c r="D205" s="205" t="s">
        <v>159</v>
      </c>
      <c r="E205" s="206" t="s">
        <v>335</v>
      </c>
      <c r="F205" s="207" t="s">
        <v>336</v>
      </c>
      <c r="G205" s="208" t="s">
        <v>271</v>
      </c>
      <c r="H205" s="209">
        <v>4</v>
      </c>
      <c r="I205" s="210"/>
      <c r="J205" s="211">
        <f>ROUND(I205*H205,2)</f>
        <v>0</v>
      </c>
      <c r="K205" s="207" t="s">
        <v>175</v>
      </c>
      <c r="L205" s="45"/>
      <c r="M205" s="212" t="s">
        <v>19</v>
      </c>
      <c r="N205" s="213" t="s">
        <v>49</v>
      </c>
      <c r="O205" s="85"/>
      <c r="P205" s="214">
        <f>O205*H205</f>
        <v>0</v>
      </c>
      <c r="Q205" s="214">
        <v>0.00010000000000000001</v>
      </c>
      <c r="R205" s="214">
        <f>Q205*H205</f>
        <v>0.00040000000000000002</v>
      </c>
      <c r="S205" s="214">
        <v>0</v>
      </c>
      <c r="T205" s="215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16" t="s">
        <v>164</v>
      </c>
      <c r="AT205" s="216" t="s">
        <v>159</v>
      </c>
      <c r="AU205" s="216" t="s">
        <v>88</v>
      </c>
      <c r="AY205" s="18" t="s">
        <v>157</v>
      </c>
      <c r="BE205" s="217">
        <f>IF(N205="základní",J205,0)</f>
        <v>0</v>
      </c>
      <c r="BF205" s="217">
        <f>IF(N205="snížená",J205,0)</f>
        <v>0</v>
      </c>
      <c r="BG205" s="217">
        <f>IF(N205="zákl. přenesená",J205,0)</f>
        <v>0</v>
      </c>
      <c r="BH205" s="217">
        <f>IF(N205="sníž. přenesená",J205,0)</f>
        <v>0</v>
      </c>
      <c r="BI205" s="217">
        <f>IF(N205="nulová",J205,0)</f>
        <v>0</v>
      </c>
      <c r="BJ205" s="18" t="s">
        <v>86</v>
      </c>
      <c r="BK205" s="217">
        <f>ROUND(I205*H205,2)</f>
        <v>0</v>
      </c>
      <c r="BL205" s="18" t="s">
        <v>164</v>
      </c>
      <c r="BM205" s="216" t="s">
        <v>337</v>
      </c>
    </row>
    <row r="206" s="2" customFormat="1">
      <c r="A206" s="39"/>
      <c r="B206" s="40"/>
      <c r="C206" s="41"/>
      <c r="D206" s="218" t="s">
        <v>166</v>
      </c>
      <c r="E206" s="41"/>
      <c r="F206" s="219" t="s">
        <v>338</v>
      </c>
      <c r="G206" s="41"/>
      <c r="H206" s="41"/>
      <c r="I206" s="220"/>
      <c r="J206" s="41"/>
      <c r="K206" s="41"/>
      <c r="L206" s="45"/>
      <c r="M206" s="221"/>
      <c r="N206" s="222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166</v>
      </c>
      <c r="AU206" s="18" t="s">
        <v>88</v>
      </c>
    </row>
    <row r="207" s="13" customFormat="1">
      <c r="A207" s="13"/>
      <c r="B207" s="225"/>
      <c r="C207" s="226"/>
      <c r="D207" s="223" t="s">
        <v>170</v>
      </c>
      <c r="E207" s="227" t="s">
        <v>19</v>
      </c>
      <c r="F207" s="228" t="s">
        <v>339</v>
      </c>
      <c r="G207" s="226"/>
      <c r="H207" s="229">
        <v>4</v>
      </c>
      <c r="I207" s="230"/>
      <c r="J207" s="226"/>
      <c r="K207" s="226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170</v>
      </c>
      <c r="AU207" s="235" t="s">
        <v>88</v>
      </c>
      <c r="AV207" s="13" t="s">
        <v>88</v>
      </c>
      <c r="AW207" s="13" t="s">
        <v>37</v>
      </c>
      <c r="AX207" s="13" t="s">
        <v>78</v>
      </c>
      <c r="AY207" s="235" t="s">
        <v>157</v>
      </c>
    </row>
    <row r="208" s="2" customFormat="1" ht="16.5" customHeight="1">
      <c r="A208" s="39"/>
      <c r="B208" s="40"/>
      <c r="C208" s="236" t="s">
        <v>340</v>
      </c>
      <c r="D208" s="236" t="s">
        <v>242</v>
      </c>
      <c r="E208" s="237" t="s">
        <v>341</v>
      </c>
      <c r="F208" s="238" t="s">
        <v>342</v>
      </c>
      <c r="G208" s="239" t="s">
        <v>320</v>
      </c>
      <c r="H208" s="240">
        <v>3.48</v>
      </c>
      <c r="I208" s="241"/>
      <c r="J208" s="242">
        <f>ROUND(I208*H208,2)</f>
        <v>0</v>
      </c>
      <c r="K208" s="238" t="s">
        <v>175</v>
      </c>
      <c r="L208" s="243"/>
      <c r="M208" s="244" t="s">
        <v>19</v>
      </c>
      <c r="N208" s="245" t="s">
        <v>49</v>
      </c>
      <c r="O208" s="85"/>
      <c r="P208" s="214">
        <f>O208*H208</f>
        <v>0</v>
      </c>
      <c r="Q208" s="214">
        <v>0.016619999999999999</v>
      </c>
      <c r="R208" s="214">
        <f>Q208*H208</f>
        <v>0.057837599999999996</v>
      </c>
      <c r="S208" s="214">
        <v>0</v>
      </c>
      <c r="T208" s="215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16" t="s">
        <v>214</v>
      </c>
      <c r="AT208" s="216" t="s">
        <v>242</v>
      </c>
      <c r="AU208" s="216" t="s">
        <v>88</v>
      </c>
      <c r="AY208" s="18" t="s">
        <v>157</v>
      </c>
      <c r="BE208" s="217">
        <f>IF(N208="základní",J208,0)</f>
        <v>0</v>
      </c>
      <c r="BF208" s="217">
        <f>IF(N208="snížená",J208,0)</f>
        <v>0</v>
      </c>
      <c r="BG208" s="217">
        <f>IF(N208="zákl. přenesená",J208,0)</f>
        <v>0</v>
      </c>
      <c r="BH208" s="217">
        <f>IF(N208="sníž. přenesená",J208,0)</f>
        <v>0</v>
      </c>
      <c r="BI208" s="217">
        <f>IF(N208="nulová",J208,0)</f>
        <v>0</v>
      </c>
      <c r="BJ208" s="18" t="s">
        <v>86</v>
      </c>
      <c r="BK208" s="217">
        <f>ROUND(I208*H208,2)</f>
        <v>0</v>
      </c>
      <c r="BL208" s="18" t="s">
        <v>164</v>
      </c>
      <c r="BM208" s="216" t="s">
        <v>343</v>
      </c>
    </row>
    <row r="209" s="13" customFormat="1">
      <c r="A209" s="13"/>
      <c r="B209" s="225"/>
      <c r="C209" s="226"/>
      <c r="D209" s="223" t="s">
        <v>170</v>
      </c>
      <c r="E209" s="227" t="s">
        <v>19</v>
      </c>
      <c r="F209" s="228" t="s">
        <v>344</v>
      </c>
      <c r="G209" s="226"/>
      <c r="H209" s="229">
        <v>3.48</v>
      </c>
      <c r="I209" s="230"/>
      <c r="J209" s="226"/>
      <c r="K209" s="226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170</v>
      </c>
      <c r="AU209" s="235" t="s">
        <v>88</v>
      </c>
      <c r="AV209" s="13" t="s">
        <v>88</v>
      </c>
      <c r="AW209" s="13" t="s">
        <v>37</v>
      </c>
      <c r="AX209" s="13" t="s">
        <v>78</v>
      </c>
      <c r="AY209" s="235" t="s">
        <v>157</v>
      </c>
    </row>
    <row r="210" s="2" customFormat="1" ht="21.75" customHeight="1">
      <c r="A210" s="39"/>
      <c r="B210" s="40"/>
      <c r="C210" s="205" t="s">
        <v>345</v>
      </c>
      <c r="D210" s="205" t="s">
        <v>159</v>
      </c>
      <c r="E210" s="206" t="s">
        <v>346</v>
      </c>
      <c r="F210" s="207" t="s">
        <v>347</v>
      </c>
      <c r="G210" s="208" t="s">
        <v>174</v>
      </c>
      <c r="H210" s="209">
        <v>13.397</v>
      </c>
      <c r="I210" s="210"/>
      <c r="J210" s="211">
        <f>ROUND(I210*H210,2)</f>
        <v>0</v>
      </c>
      <c r="K210" s="207" t="s">
        <v>175</v>
      </c>
      <c r="L210" s="45"/>
      <c r="M210" s="212" t="s">
        <v>19</v>
      </c>
      <c r="N210" s="213" t="s">
        <v>49</v>
      </c>
      <c r="O210" s="85"/>
      <c r="P210" s="214">
        <f>O210*H210</f>
        <v>0</v>
      </c>
      <c r="Q210" s="214">
        <v>2.1600000000000001</v>
      </c>
      <c r="R210" s="214">
        <f>Q210*H210</f>
        <v>28.937520000000003</v>
      </c>
      <c r="S210" s="214">
        <v>0</v>
      </c>
      <c r="T210" s="215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16" t="s">
        <v>164</v>
      </c>
      <c r="AT210" s="216" t="s">
        <v>159</v>
      </c>
      <c r="AU210" s="216" t="s">
        <v>88</v>
      </c>
      <c r="AY210" s="18" t="s">
        <v>157</v>
      </c>
      <c r="BE210" s="217">
        <f>IF(N210="základní",J210,0)</f>
        <v>0</v>
      </c>
      <c r="BF210" s="217">
        <f>IF(N210="snížená",J210,0)</f>
        <v>0</v>
      </c>
      <c r="BG210" s="217">
        <f>IF(N210="zákl. přenesená",J210,0)</f>
        <v>0</v>
      </c>
      <c r="BH210" s="217">
        <f>IF(N210="sníž. přenesená",J210,0)</f>
        <v>0</v>
      </c>
      <c r="BI210" s="217">
        <f>IF(N210="nulová",J210,0)</f>
        <v>0</v>
      </c>
      <c r="BJ210" s="18" t="s">
        <v>86</v>
      </c>
      <c r="BK210" s="217">
        <f>ROUND(I210*H210,2)</f>
        <v>0</v>
      </c>
      <c r="BL210" s="18" t="s">
        <v>164</v>
      </c>
      <c r="BM210" s="216" t="s">
        <v>348</v>
      </c>
    </row>
    <row r="211" s="2" customFormat="1">
      <c r="A211" s="39"/>
      <c r="B211" s="40"/>
      <c r="C211" s="41"/>
      <c r="D211" s="218" t="s">
        <v>166</v>
      </c>
      <c r="E211" s="41"/>
      <c r="F211" s="219" t="s">
        <v>349</v>
      </c>
      <c r="G211" s="41"/>
      <c r="H211" s="41"/>
      <c r="I211" s="220"/>
      <c r="J211" s="41"/>
      <c r="K211" s="41"/>
      <c r="L211" s="45"/>
      <c r="M211" s="221"/>
      <c r="N211" s="222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166</v>
      </c>
      <c r="AU211" s="18" t="s">
        <v>88</v>
      </c>
    </row>
    <row r="212" s="13" customFormat="1">
      <c r="A212" s="13"/>
      <c r="B212" s="225"/>
      <c r="C212" s="226"/>
      <c r="D212" s="223" t="s">
        <v>170</v>
      </c>
      <c r="E212" s="227" t="s">
        <v>19</v>
      </c>
      <c r="F212" s="228" t="s">
        <v>350</v>
      </c>
      <c r="G212" s="226"/>
      <c r="H212" s="229">
        <v>13.397</v>
      </c>
      <c r="I212" s="230"/>
      <c r="J212" s="226"/>
      <c r="K212" s="226"/>
      <c r="L212" s="231"/>
      <c r="M212" s="232"/>
      <c r="N212" s="233"/>
      <c r="O212" s="233"/>
      <c r="P212" s="233"/>
      <c r="Q212" s="233"/>
      <c r="R212" s="233"/>
      <c r="S212" s="233"/>
      <c r="T212" s="23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5" t="s">
        <v>170</v>
      </c>
      <c r="AU212" s="235" t="s">
        <v>88</v>
      </c>
      <c r="AV212" s="13" t="s">
        <v>88</v>
      </c>
      <c r="AW212" s="13" t="s">
        <v>37</v>
      </c>
      <c r="AX212" s="13" t="s">
        <v>78</v>
      </c>
      <c r="AY212" s="235" t="s">
        <v>157</v>
      </c>
    </row>
    <row r="213" s="2" customFormat="1" ht="21.75" customHeight="1">
      <c r="A213" s="39"/>
      <c r="B213" s="40"/>
      <c r="C213" s="205" t="s">
        <v>351</v>
      </c>
      <c r="D213" s="205" t="s">
        <v>159</v>
      </c>
      <c r="E213" s="206" t="s">
        <v>352</v>
      </c>
      <c r="F213" s="207" t="s">
        <v>353</v>
      </c>
      <c r="G213" s="208" t="s">
        <v>174</v>
      </c>
      <c r="H213" s="209">
        <v>4.4660000000000002</v>
      </c>
      <c r="I213" s="210"/>
      <c r="J213" s="211">
        <f>ROUND(I213*H213,2)</f>
        <v>0</v>
      </c>
      <c r="K213" s="207" t="s">
        <v>175</v>
      </c>
      <c r="L213" s="45"/>
      <c r="M213" s="212" t="s">
        <v>19</v>
      </c>
      <c r="N213" s="213" t="s">
        <v>49</v>
      </c>
      <c r="O213" s="85"/>
      <c r="P213" s="214">
        <f>O213*H213</f>
        <v>0</v>
      </c>
      <c r="Q213" s="214">
        <v>1.98</v>
      </c>
      <c r="R213" s="214">
        <f>Q213*H213</f>
        <v>8.8426799999999997</v>
      </c>
      <c r="S213" s="214">
        <v>0</v>
      </c>
      <c r="T213" s="215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16" t="s">
        <v>164</v>
      </c>
      <c r="AT213" s="216" t="s">
        <v>159</v>
      </c>
      <c r="AU213" s="216" t="s">
        <v>88</v>
      </c>
      <c r="AY213" s="18" t="s">
        <v>157</v>
      </c>
      <c r="BE213" s="217">
        <f>IF(N213="základní",J213,0)</f>
        <v>0</v>
      </c>
      <c r="BF213" s="217">
        <f>IF(N213="snížená",J213,0)</f>
        <v>0</v>
      </c>
      <c r="BG213" s="217">
        <f>IF(N213="zákl. přenesená",J213,0)</f>
        <v>0</v>
      </c>
      <c r="BH213" s="217">
        <f>IF(N213="sníž. přenesená",J213,0)</f>
        <v>0</v>
      </c>
      <c r="BI213" s="217">
        <f>IF(N213="nulová",J213,0)</f>
        <v>0</v>
      </c>
      <c r="BJ213" s="18" t="s">
        <v>86</v>
      </c>
      <c r="BK213" s="217">
        <f>ROUND(I213*H213,2)</f>
        <v>0</v>
      </c>
      <c r="BL213" s="18" t="s">
        <v>164</v>
      </c>
      <c r="BM213" s="216" t="s">
        <v>354</v>
      </c>
    </row>
    <row r="214" s="2" customFormat="1">
      <c r="A214" s="39"/>
      <c r="B214" s="40"/>
      <c r="C214" s="41"/>
      <c r="D214" s="218" t="s">
        <v>166</v>
      </c>
      <c r="E214" s="41"/>
      <c r="F214" s="219" t="s">
        <v>355</v>
      </c>
      <c r="G214" s="41"/>
      <c r="H214" s="41"/>
      <c r="I214" s="220"/>
      <c r="J214" s="41"/>
      <c r="K214" s="41"/>
      <c r="L214" s="45"/>
      <c r="M214" s="221"/>
      <c r="N214" s="222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166</v>
      </c>
      <c r="AU214" s="18" t="s">
        <v>88</v>
      </c>
    </row>
    <row r="215" s="13" customFormat="1">
      <c r="A215" s="13"/>
      <c r="B215" s="225"/>
      <c r="C215" s="226"/>
      <c r="D215" s="223" t="s">
        <v>170</v>
      </c>
      <c r="E215" s="227" t="s">
        <v>19</v>
      </c>
      <c r="F215" s="228" t="s">
        <v>356</v>
      </c>
      <c r="G215" s="226"/>
      <c r="H215" s="229">
        <v>4.4660000000000002</v>
      </c>
      <c r="I215" s="230"/>
      <c r="J215" s="226"/>
      <c r="K215" s="226"/>
      <c r="L215" s="231"/>
      <c r="M215" s="232"/>
      <c r="N215" s="233"/>
      <c r="O215" s="233"/>
      <c r="P215" s="233"/>
      <c r="Q215" s="233"/>
      <c r="R215" s="233"/>
      <c r="S215" s="233"/>
      <c r="T215" s="23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5" t="s">
        <v>170</v>
      </c>
      <c r="AU215" s="235" t="s">
        <v>88</v>
      </c>
      <c r="AV215" s="13" t="s">
        <v>88</v>
      </c>
      <c r="AW215" s="13" t="s">
        <v>37</v>
      </c>
      <c r="AX215" s="13" t="s">
        <v>78</v>
      </c>
      <c r="AY215" s="235" t="s">
        <v>157</v>
      </c>
    </row>
    <row r="216" s="2" customFormat="1" ht="21.75" customHeight="1">
      <c r="A216" s="39"/>
      <c r="B216" s="40"/>
      <c r="C216" s="205" t="s">
        <v>357</v>
      </c>
      <c r="D216" s="205" t="s">
        <v>159</v>
      </c>
      <c r="E216" s="206" t="s">
        <v>358</v>
      </c>
      <c r="F216" s="207" t="s">
        <v>359</v>
      </c>
      <c r="G216" s="208" t="s">
        <v>174</v>
      </c>
      <c r="H216" s="209">
        <v>17.814</v>
      </c>
      <c r="I216" s="210"/>
      <c r="J216" s="211">
        <f>ROUND(I216*H216,2)</f>
        <v>0</v>
      </c>
      <c r="K216" s="207" t="s">
        <v>175</v>
      </c>
      <c r="L216" s="45"/>
      <c r="M216" s="212" t="s">
        <v>19</v>
      </c>
      <c r="N216" s="213" t="s">
        <v>49</v>
      </c>
      <c r="O216" s="85"/>
      <c r="P216" s="214">
        <f>O216*H216</f>
        <v>0</v>
      </c>
      <c r="Q216" s="214">
        <v>2.3010199999999998</v>
      </c>
      <c r="R216" s="214">
        <f>Q216*H216</f>
        <v>40.99037028</v>
      </c>
      <c r="S216" s="214">
        <v>0</v>
      </c>
      <c r="T216" s="215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16" t="s">
        <v>164</v>
      </c>
      <c r="AT216" s="216" t="s">
        <v>159</v>
      </c>
      <c r="AU216" s="216" t="s">
        <v>88</v>
      </c>
      <c r="AY216" s="18" t="s">
        <v>157</v>
      </c>
      <c r="BE216" s="217">
        <f>IF(N216="základní",J216,0)</f>
        <v>0</v>
      </c>
      <c r="BF216" s="217">
        <f>IF(N216="snížená",J216,0)</f>
        <v>0</v>
      </c>
      <c r="BG216" s="217">
        <f>IF(N216="zákl. přenesená",J216,0)</f>
        <v>0</v>
      </c>
      <c r="BH216" s="217">
        <f>IF(N216="sníž. přenesená",J216,0)</f>
        <v>0</v>
      </c>
      <c r="BI216" s="217">
        <f>IF(N216="nulová",J216,0)</f>
        <v>0</v>
      </c>
      <c r="BJ216" s="18" t="s">
        <v>86</v>
      </c>
      <c r="BK216" s="217">
        <f>ROUND(I216*H216,2)</f>
        <v>0</v>
      </c>
      <c r="BL216" s="18" t="s">
        <v>164</v>
      </c>
      <c r="BM216" s="216" t="s">
        <v>360</v>
      </c>
    </row>
    <row r="217" s="2" customFormat="1">
      <c r="A217" s="39"/>
      <c r="B217" s="40"/>
      <c r="C217" s="41"/>
      <c r="D217" s="218" t="s">
        <v>166</v>
      </c>
      <c r="E217" s="41"/>
      <c r="F217" s="219" t="s">
        <v>361</v>
      </c>
      <c r="G217" s="41"/>
      <c r="H217" s="41"/>
      <c r="I217" s="220"/>
      <c r="J217" s="41"/>
      <c r="K217" s="41"/>
      <c r="L217" s="45"/>
      <c r="M217" s="221"/>
      <c r="N217" s="222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166</v>
      </c>
      <c r="AU217" s="18" t="s">
        <v>88</v>
      </c>
    </row>
    <row r="218" s="13" customFormat="1">
      <c r="A218" s="13"/>
      <c r="B218" s="225"/>
      <c r="C218" s="226"/>
      <c r="D218" s="223" t="s">
        <v>170</v>
      </c>
      <c r="E218" s="227" t="s">
        <v>19</v>
      </c>
      <c r="F218" s="228" t="s">
        <v>362</v>
      </c>
      <c r="G218" s="226"/>
      <c r="H218" s="229">
        <v>17.814</v>
      </c>
      <c r="I218" s="230"/>
      <c r="J218" s="226"/>
      <c r="K218" s="226"/>
      <c r="L218" s="231"/>
      <c r="M218" s="232"/>
      <c r="N218" s="233"/>
      <c r="O218" s="233"/>
      <c r="P218" s="233"/>
      <c r="Q218" s="233"/>
      <c r="R218" s="233"/>
      <c r="S218" s="233"/>
      <c r="T218" s="23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5" t="s">
        <v>170</v>
      </c>
      <c r="AU218" s="235" t="s">
        <v>88</v>
      </c>
      <c r="AV218" s="13" t="s">
        <v>88</v>
      </c>
      <c r="AW218" s="13" t="s">
        <v>37</v>
      </c>
      <c r="AX218" s="13" t="s">
        <v>78</v>
      </c>
      <c r="AY218" s="235" t="s">
        <v>157</v>
      </c>
    </row>
    <row r="219" s="2" customFormat="1" ht="16.5" customHeight="1">
      <c r="A219" s="39"/>
      <c r="B219" s="40"/>
      <c r="C219" s="205" t="s">
        <v>363</v>
      </c>
      <c r="D219" s="205" t="s">
        <v>159</v>
      </c>
      <c r="E219" s="206" t="s">
        <v>364</v>
      </c>
      <c r="F219" s="207" t="s">
        <v>365</v>
      </c>
      <c r="G219" s="208" t="s">
        <v>162</v>
      </c>
      <c r="H219" s="209">
        <v>5.7930000000000001</v>
      </c>
      <c r="I219" s="210"/>
      <c r="J219" s="211">
        <f>ROUND(I219*H219,2)</f>
        <v>0</v>
      </c>
      <c r="K219" s="207" t="s">
        <v>175</v>
      </c>
      <c r="L219" s="45"/>
      <c r="M219" s="212" t="s">
        <v>19</v>
      </c>
      <c r="N219" s="213" t="s">
        <v>49</v>
      </c>
      <c r="O219" s="85"/>
      <c r="P219" s="214">
        <f>O219*H219</f>
        <v>0</v>
      </c>
      <c r="Q219" s="214">
        <v>0.0029399999999999999</v>
      </c>
      <c r="R219" s="214">
        <f>Q219*H219</f>
        <v>0.017031419999999999</v>
      </c>
      <c r="S219" s="214">
        <v>0</v>
      </c>
      <c r="T219" s="215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16" t="s">
        <v>164</v>
      </c>
      <c r="AT219" s="216" t="s">
        <v>159</v>
      </c>
      <c r="AU219" s="216" t="s">
        <v>88</v>
      </c>
      <c r="AY219" s="18" t="s">
        <v>157</v>
      </c>
      <c r="BE219" s="217">
        <f>IF(N219="základní",J219,0)</f>
        <v>0</v>
      </c>
      <c r="BF219" s="217">
        <f>IF(N219="snížená",J219,0)</f>
        <v>0</v>
      </c>
      <c r="BG219" s="217">
        <f>IF(N219="zákl. přenesená",J219,0)</f>
        <v>0</v>
      </c>
      <c r="BH219" s="217">
        <f>IF(N219="sníž. přenesená",J219,0)</f>
        <v>0</v>
      </c>
      <c r="BI219" s="217">
        <f>IF(N219="nulová",J219,0)</f>
        <v>0</v>
      </c>
      <c r="BJ219" s="18" t="s">
        <v>86</v>
      </c>
      <c r="BK219" s="217">
        <f>ROUND(I219*H219,2)</f>
        <v>0</v>
      </c>
      <c r="BL219" s="18" t="s">
        <v>164</v>
      </c>
      <c r="BM219" s="216" t="s">
        <v>366</v>
      </c>
    </row>
    <row r="220" s="2" customFormat="1">
      <c r="A220" s="39"/>
      <c r="B220" s="40"/>
      <c r="C220" s="41"/>
      <c r="D220" s="218" t="s">
        <v>166</v>
      </c>
      <c r="E220" s="41"/>
      <c r="F220" s="219" t="s">
        <v>367</v>
      </c>
      <c r="G220" s="41"/>
      <c r="H220" s="41"/>
      <c r="I220" s="220"/>
      <c r="J220" s="41"/>
      <c r="K220" s="41"/>
      <c r="L220" s="45"/>
      <c r="M220" s="221"/>
      <c r="N220" s="222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166</v>
      </c>
      <c r="AU220" s="18" t="s">
        <v>88</v>
      </c>
    </row>
    <row r="221" s="13" customFormat="1">
      <c r="A221" s="13"/>
      <c r="B221" s="225"/>
      <c r="C221" s="226"/>
      <c r="D221" s="223" t="s">
        <v>170</v>
      </c>
      <c r="E221" s="227" t="s">
        <v>19</v>
      </c>
      <c r="F221" s="228" t="s">
        <v>368</v>
      </c>
      <c r="G221" s="226"/>
      <c r="H221" s="229">
        <v>5.7930000000000001</v>
      </c>
      <c r="I221" s="230"/>
      <c r="J221" s="226"/>
      <c r="K221" s="226"/>
      <c r="L221" s="231"/>
      <c r="M221" s="232"/>
      <c r="N221" s="233"/>
      <c r="O221" s="233"/>
      <c r="P221" s="233"/>
      <c r="Q221" s="233"/>
      <c r="R221" s="233"/>
      <c r="S221" s="233"/>
      <c r="T221" s="23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5" t="s">
        <v>170</v>
      </c>
      <c r="AU221" s="235" t="s">
        <v>88</v>
      </c>
      <c r="AV221" s="13" t="s">
        <v>88</v>
      </c>
      <c r="AW221" s="13" t="s">
        <v>37</v>
      </c>
      <c r="AX221" s="13" t="s">
        <v>78</v>
      </c>
      <c r="AY221" s="235" t="s">
        <v>157</v>
      </c>
    </row>
    <row r="222" s="2" customFormat="1" ht="16.5" customHeight="1">
      <c r="A222" s="39"/>
      <c r="B222" s="40"/>
      <c r="C222" s="205" t="s">
        <v>369</v>
      </c>
      <c r="D222" s="205" t="s">
        <v>159</v>
      </c>
      <c r="E222" s="206" t="s">
        <v>370</v>
      </c>
      <c r="F222" s="207" t="s">
        <v>371</v>
      </c>
      <c r="G222" s="208" t="s">
        <v>162</v>
      </c>
      <c r="H222" s="209">
        <v>5.7930000000000001</v>
      </c>
      <c r="I222" s="210"/>
      <c r="J222" s="211">
        <f>ROUND(I222*H222,2)</f>
        <v>0</v>
      </c>
      <c r="K222" s="207" t="s">
        <v>175</v>
      </c>
      <c r="L222" s="45"/>
      <c r="M222" s="212" t="s">
        <v>19</v>
      </c>
      <c r="N222" s="213" t="s">
        <v>49</v>
      </c>
      <c r="O222" s="85"/>
      <c r="P222" s="214">
        <f>O222*H222</f>
        <v>0</v>
      </c>
      <c r="Q222" s="214">
        <v>0</v>
      </c>
      <c r="R222" s="214">
        <f>Q222*H222</f>
        <v>0</v>
      </c>
      <c r="S222" s="214">
        <v>0</v>
      </c>
      <c r="T222" s="215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16" t="s">
        <v>164</v>
      </c>
      <c r="AT222" s="216" t="s">
        <v>159</v>
      </c>
      <c r="AU222" s="216" t="s">
        <v>88</v>
      </c>
      <c r="AY222" s="18" t="s">
        <v>157</v>
      </c>
      <c r="BE222" s="217">
        <f>IF(N222="základní",J222,0)</f>
        <v>0</v>
      </c>
      <c r="BF222" s="217">
        <f>IF(N222="snížená",J222,0)</f>
        <v>0</v>
      </c>
      <c r="BG222" s="217">
        <f>IF(N222="zákl. přenesená",J222,0)</f>
        <v>0</v>
      </c>
      <c r="BH222" s="217">
        <f>IF(N222="sníž. přenesená",J222,0)</f>
        <v>0</v>
      </c>
      <c r="BI222" s="217">
        <f>IF(N222="nulová",J222,0)</f>
        <v>0</v>
      </c>
      <c r="BJ222" s="18" t="s">
        <v>86</v>
      </c>
      <c r="BK222" s="217">
        <f>ROUND(I222*H222,2)</f>
        <v>0</v>
      </c>
      <c r="BL222" s="18" t="s">
        <v>164</v>
      </c>
      <c r="BM222" s="216" t="s">
        <v>372</v>
      </c>
    </row>
    <row r="223" s="2" customFormat="1">
      <c r="A223" s="39"/>
      <c r="B223" s="40"/>
      <c r="C223" s="41"/>
      <c r="D223" s="218" t="s">
        <v>166</v>
      </c>
      <c r="E223" s="41"/>
      <c r="F223" s="219" t="s">
        <v>373</v>
      </c>
      <c r="G223" s="41"/>
      <c r="H223" s="41"/>
      <c r="I223" s="220"/>
      <c r="J223" s="41"/>
      <c r="K223" s="41"/>
      <c r="L223" s="45"/>
      <c r="M223" s="221"/>
      <c r="N223" s="222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166</v>
      </c>
      <c r="AU223" s="18" t="s">
        <v>88</v>
      </c>
    </row>
    <row r="224" s="2" customFormat="1" ht="16.5" customHeight="1">
      <c r="A224" s="39"/>
      <c r="B224" s="40"/>
      <c r="C224" s="205" t="s">
        <v>374</v>
      </c>
      <c r="D224" s="205" t="s">
        <v>159</v>
      </c>
      <c r="E224" s="206" t="s">
        <v>375</v>
      </c>
      <c r="F224" s="207" t="s">
        <v>376</v>
      </c>
      <c r="G224" s="208" t="s">
        <v>223</v>
      </c>
      <c r="H224" s="209">
        <v>1.5389999999999999</v>
      </c>
      <c r="I224" s="210"/>
      <c r="J224" s="211">
        <f>ROUND(I224*H224,2)</f>
        <v>0</v>
      </c>
      <c r="K224" s="207" t="s">
        <v>175</v>
      </c>
      <c r="L224" s="45"/>
      <c r="M224" s="212" t="s">
        <v>19</v>
      </c>
      <c r="N224" s="213" t="s">
        <v>49</v>
      </c>
      <c r="O224" s="85"/>
      <c r="P224" s="214">
        <f>O224*H224</f>
        <v>0</v>
      </c>
      <c r="Q224" s="214">
        <v>1.06277</v>
      </c>
      <c r="R224" s="214">
        <f>Q224*H224</f>
        <v>1.63560303</v>
      </c>
      <c r="S224" s="214">
        <v>0</v>
      </c>
      <c r="T224" s="215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16" t="s">
        <v>164</v>
      </c>
      <c r="AT224" s="216" t="s">
        <v>159</v>
      </c>
      <c r="AU224" s="216" t="s">
        <v>88</v>
      </c>
      <c r="AY224" s="18" t="s">
        <v>157</v>
      </c>
      <c r="BE224" s="217">
        <f>IF(N224="základní",J224,0)</f>
        <v>0</v>
      </c>
      <c r="BF224" s="217">
        <f>IF(N224="snížená",J224,0)</f>
        <v>0</v>
      </c>
      <c r="BG224" s="217">
        <f>IF(N224="zákl. přenesená",J224,0)</f>
        <v>0</v>
      </c>
      <c r="BH224" s="217">
        <f>IF(N224="sníž. přenesená",J224,0)</f>
        <v>0</v>
      </c>
      <c r="BI224" s="217">
        <f>IF(N224="nulová",J224,0)</f>
        <v>0</v>
      </c>
      <c r="BJ224" s="18" t="s">
        <v>86</v>
      </c>
      <c r="BK224" s="217">
        <f>ROUND(I224*H224,2)</f>
        <v>0</v>
      </c>
      <c r="BL224" s="18" t="s">
        <v>164</v>
      </c>
      <c r="BM224" s="216" t="s">
        <v>377</v>
      </c>
    </row>
    <row r="225" s="2" customFormat="1">
      <c r="A225" s="39"/>
      <c r="B225" s="40"/>
      <c r="C225" s="41"/>
      <c r="D225" s="218" t="s">
        <v>166</v>
      </c>
      <c r="E225" s="41"/>
      <c r="F225" s="219" t="s">
        <v>378</v>
      </c>
      <c r="G225" s="41"/>
      <c r="H225" s="41"/>
      <c r="I225" s="220"/>
      <c r="J225" s="41"/>
      <c r="K225" s="41"/>
      <c r="L225" s="45"/>
      <c r="M225" s="221"/>
      <c r="N225" s="222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166</v>
      </c>
      <c r="AU225" s="18" t="s">
        <v>88</v>
      </c>
    </row>
    <row r="226" s="13" customFormat="1">
      <c r="A226" s="13"/>
      <c r="B226" s="225"/>
      <c r="C226" s="226"/>
      <c r="D226" s="223" t="s">
        <v>170</v>
      </c>
      <c r="E226" s="227" t="s">
        <v>19</v>
      </c>
      <c r="F226" s="228" t="s">
        <v>379</v>
      </c>
      <c r="G226" s="226"/>
      <c r="H226" s="229">
        <v>1.5389999999999999</v>
      </c>
      <c r="I226" s="230"/>
      <c r="J226" s="226"/>
      <c r="K226" s="226"/>
      <c r="L226" s="231"/>
      <c r="M226" s="232"/>
      <c r="N226" s="233"/>
      <c r="O226" s="233"/>
      <c r="P226" s="233"/>
      <c r="Q226" s="233"/>
      <c r="R226" s="233"/>
      <c r="S226" s="233"/>
      <c r="T226" s="23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5" t="s">
        <v>170</v>
      </c>
      <c r="AU226" s="235" t="s">
        <v>88</v>
      </c>
      <c r="AV226" s="13" t="s">
        <v>88</v>
      </c>
      <c r="AW226" s="13" t="s">
        <v>37</v>
      </c>
      <c r="AX226" s="13" t="s">
        <v>78</v>
      </c>
      <c r="AY226" s="235" t="s">
        <v>157</v>
      </c>
    </row>
    <row r="227" s="2" customFormat="1" ht="16.5" customHeight="1">
      <c r="A227" s="39"/>
      <c r="B227" s="40"/>
      <c r="C227" s="205" t="s">
        <v>380</v>
      </c>
      <c r="D227" s="205" t="s">
        <v>159</v>
      </c>
      <c r="E227" s="206" t="s">
        <v>381</v>
      </c>
      <c r="F227" s="207" t="s">
        <v>382</v>
      </c>
      <c r="G227" s="208" t="s">
        <v>174</v>
      </c>
      <c r="H227" s="209">
        <v>23.541</v>
      </c>
      <c r="I227" s="210"/>
      <c r="J227" s="211">
        <f>ROUND(I227*H227,2)</f>
        <v>0</v>
      </c>
      <c r="K227" s="207" t="s">
        <v>175</v>
      </c>
      <c r="L227" s="45"/>
      <c r="M227" s="212" t="s">
        <v>19</v>
      </c>
      <c r="N227" s="213" t="s">
        <v>49</v>
      </c>
      <c r="O227" s="85"/>
      <c r="P227" s="214">
        <f>O227*H227</f>
        <v>0</v>
      </c>
      <c r="Q227" s="214">
        <v>2.5018699999999998</v>
      </c>
      <c r="R227" s="214">
        <f>Q227*H227</f>
        <v>58.896521669999998</v>
      </c>
      <c r="S227" s="214">
        <v>0</v>
      </c>
      <c r="T227" s="215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16" t="s">
        <v>164</v>
      </c>
      <c r="AT227" s="216" t="s">
        <v>159</v>
      </c>
      <c r="AU227" s="216" t="s">
        <v>88</v>
      </c>
      <c r="AY227" s="18" t="s">
        <v>157</v>
      </c>
      <c r="BE227" s="217">
        <f>IF(N227="základní",J227,0)</f>
        <v>0</v>
      </c>
      <c r="BF227" s="217">
        <f>IF(N227="snížená",J227,0)</f>
        <v>0</v>
      </c>
      <c r="BG227" s="217">
        <f>IF(N227="zákl. přenesená",J227,0)</f>
        <v>0</v>
      </c>
      <c r="BH227" s="217">
        <f>IF(N227="sníž. přenesená",J227,0)</f>
        <v>0</v>
      </c>
      <c r="BI227" s="217">
        <f>IF(N227="nulová",J227,0)</f>
        <v>0</v>
      </c>
      <c r="BJ227" s="18" t="s">
        <v>86</v>
      </c>
      <c r="BK227" s="217">
        <f>ROUND(I227*H227,2)</f>
        <v>0</v>
      </c>
      <c r="BL227" s="18" t="s">
        <v>164</v>
      </c>
      <c r="BM227" s="216" t="s">
        <v>383</v>
      </c>
    </row>
    <row r="228" s="2" customFormat="1">
      <c r="A228" s="39"/>
      <c r="B228" s="40"/>
      <c r="C228" s="41"/>
      <c r="D228" s="218" t="s">
        <v>166</v>
      </c>
      <c r="E228" s="41"/>
      <c r="F228" s="219" t="s">
        <v>384</v>
      </c>
      <c r="G228" s="41"/>
      <c r="H228" s="41"/>
      <c r="I228" s="220"/>
      <c r="J228" s="41"/>
      <c r="K228" s="41"/>
      <c r="L228" s="45"/>
      <c r="M228" s="221"/>
      <c r="N228" s="222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166</v>
      </c>
      <c r="AU228" s="18" t="s">
        <v>88</v>
      </c>
    </row>
    <row r="229" s="13" customFormat="1">
      <c r="A229" s="13"/>
      <c r="B229" s="225"/>
      <c r="C229" s="226"/>
      <c r="D229" s="223" t="s">
        <v>170</v>
      </c>
      <c r="E229" s="227" t="s">
        <v>19</v>
      </c>
      <c r="F229" s="228" t="s">
        <v>385</v>
      </c>
      <c r="G229" s="226"/>
      <c r="H229" s="229">
        <v>18.812999999999999</v>
      </c>
      <c r="I229" s="230"/>
      <c r="J229" s="226"/>
      <c r="K229" s="226"/>
      <c r="L229" s="231"/>
      <c r="M229" s="232"/>
      <c r="N229" s="233"/>
      <c r="O229" s="233"/>
      <c r="P229" s="233"/>
      <c r="Q229" s="233"/>
      <c r="R229" s="233"/>
      <c r="S229" s="233"/>
      <c r="T229" s="23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5" t="s">
        <v>170</v>
      </c>
      <c r="AU229" s="235" t="s">
        <v>88</v>
      </c>
      <c r="AV229" s="13" t="s">
        <v>88</v>
      </c>
      <c r="AW229" s="13" t="s">
        <v>37</v>
      </c>
      <c r="AX229" s="13" t="s">
        <v>78</v>
      </c>
      <c r="AY229" s="235" t="s">
        <v>157</v>
      </c>
    </row>
    <row r="230" s="13" customFormat="1">
      <c r="A230" s="13"/>
      <c r="B230" s="225"/>
      <c r="C230" s="226"/>
      <c r="D230" s="223" t="s">
        <v>170</v>
      </c>
      <c r="E230" s="227" t="s">
        <v>19</v>
      </c>
      <c r="F230" s="228" t="s">
        <v>386</v>
      </c>
      <c r="G230" s="226"/>
      <c r="H230" s="229">
        <v>4.7279999999999998</v>
      </c>
      <c r="I230" s="230"/>
      <c r="J230" s="226"/>
      <c r="K230" s="226"/>
      <c r="L230" s="231"/>
      <c r="M230" s="232"/>
      <c r="N230" s="233"/>
      <c r="O230" s="233"/>
      <c r="P230" s="233"/>
      <c r="Q230" s="233"/>
      <c r="R230" s="233"/>
      <c r="S230" s="233"/>
      <c r="T230" s="23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5" t="s">
        <v>170</v>
      </c>
      <c r="AU230" s="235" t="s">
        <v>88</v>
      </c>
      <c r="AV230" s="13" t="s">
        <v>88</v>
      </c>
      <c r="AW230" s="13" t="s">
        <v>37</v>
      </c>
      <c r="AX230" s="13" t="s">
        <v>78</v>
      </c>
      <c r="AY230" s="235" t="s">
        <v>157</v>
      </c>
    </row>
    <row r="231" s="2" customFormat="1" ht="16.5" customHeight="1">
      <c r="A231" s="39"/>
      <c r="B231" s="40"/>
      <c r="C231" s="205" t="s">
        <v>387</v>
      </c>
      <c r="D231" s="205" t="s">
        <v>159</v>
      </c>
      <c r="E231" s="206" t="s">
        <v>388</v>
      </c>
      <c r="F231" s="207" t="s">
        <v>389</v>
      </c>
      <c r="G231" s="208" t="s">
        <v>162</v>
      </c>
      <c r="H231" s="209">
        <v>79.191999999999993</v>
      </c>
      <c r="I231" s="210"/>
      <c r="J231" s="211">
        <f>ROUND(I231*H231,2)</f>
        <v>0</v>
      </c>
      <c r="K231" s="207" t="s">
        <v>175</v>
      </c>
      <c r="L231" s="45"/>
      <c r="M231" s="212" t="s">
        <v>19</v>
      </c>
      <c r="N231" s="213" t="s">
        <v>49</v>
      </c>
      <c r="O231" s="85"/>
      <c r="P231" s="214">
        <f>O231*H231</f>
        <v>0</v>
      </c>
      <c r="Q231" s="214">
        <v>0.0041900000000000001</v>
      </c>
      <c r="R231" s="214">
        <f>Q231*H231</f>
        <v>0.33181447999999997</v>
      </c>
      <c r="S231" s="214">
        <v>0</v>
      </c>
      <c r="T231" s="215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16" t="s">
        <v>164</v>
      </c>
      <c r="AT231" s="216" t="s">
        <v>159</v>
      </c>
      <c r="AU231" s="216" t="s">
        <v>88</v>
      </c>
      <c r="AY231" s="18" t="s">
        <v>157</v>
      </c>
      <c r="BE231" s="217">
        <f>IF(N231="základní",J231,0)</f>
        <v>0</v>
      </c>
      <c r="BF231" s="217">
        <f>IF(N231="snížená",J231,0)</f>
        <v>0</v>
      </c>
      <c r="BG231" s="217">
        <f>IF(N231="zákl. přenesená",J231,0)</f>
        <v>0</v>
      </c>
      <c r="BH231" s="217">
        <f>IF(N231="sníž. přenesená",J231,0)</f>
        <v>0</v>
      </c>
      <c r="BI231" s="217">
        <f>IF(N231="nulová",J231,0)</f>
        <v>0</v>
      </c>
      <c r="BJ231" s="18" t="s">
        <v>86</v>
      </c>
      <c r="BK231" s="217">
        <f>ROUND(I231*H231,2)</f>
        <v>0</v>
      </c>
      <c r="BL231" s="18" t="s">
        <v>164</v>
      </c>
      <c r="BM231" s="216" t="s">
        <v>390</v>
      </c>
    </row>
    <row r="232" s="2" customFormat="1">
      <c r="A232" s="39"/>
      <c r="B232" s="40"/>
      <c r="C232" s="41"/>
      <c r="D232" s="218" t="s">
        <v>166</v>
      </c>
      <c r="E232" s="41"/>
      <c r="F232" s="219" t="s">
        <v>391</v>
      </c>
      <c r="G232" s="41"/>
      <c r="H232" s="41"/>
      <c r="I232" s="220"/>
      <c r="J232" s="41"/>
      <c r="K232" s="41"/>
      <c r="L232" s="45"/>
      <c r="M232" s="221"/>
      <c r="N232" s="222"/>
      <c r="O232" s="85"/>
      <c r="P232" s="85"/>
      <c r="Q232" s="85"/>
      <c r="R232" s="85"/>
      <c r="S232" s="85"/>
      <c r="T232" s="86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166</v>
      </c>
      <c r="AU232" s="18" t="s">
        <v>88</v>
      </c>
    </row>
    <row r="233" s="13" customFormat="1">
      <c r="A233" s="13"/>
      <c r="B233" s="225"/>
      <c r="C233" s="226"/>
      <c r="D233" s="223" t="s">
        <v>170</v>
      </c>
      <c r="E233" s="227" t="s">
        <v>19</v>
      </c>
      <c r="F233" s="228" t="s">
        <v>392</v>
      </c>
      <c r="G233" s="226"/>
      <c r="H233" s="229">
        <v>62.707999999999998</v>
      </c>
      <c r="I233" s="230"/>
      <c r="J233" s="226"/>
      <c r="K233" s="226"/>
      <c r="L233" s="231"/>
      <c r="M233" s="232"/>
      <c r="N233" s="233"/>
      <c r="O233" s="233"/>
      <c r="P233" s="233"/>
      <c r="Q233" s="233"/>
      <c r="R233" s="233"/>
      <c r="S233" s="233"/>
      <c r="T233" s="23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5" t="s">
        <v>170</v>
      </c>
      <c r="AU233" s="235" t="s">
        <v>88</v>
      </c>
      <c r="AV233" s="13" t="s">
        <v>88</v>
      </c>
      <c r="AW233" s="13" t="s">
        <v>37</v>
      </c>
      <c r="AX233" s="13" t="s">
        <v>78</v>
      </c>
      <c r="AY233" s="235" t="s">
        <v>157</v>
      </c>
    </row>
    <row r="234" s="13" customFormat="1">
      <c r="A234" s="13"/>
      <c r="B234" s="225"/>
      <c r="C234" s="226"/>
      <c r="D234" s="223" t="s">
        <v>170</v>
      </c>
      <c r="E234" s="227" t="s">
        <v>19</v>
      </c>
      <c r="F234" s="228" t="s">
        <v>393</v>
      </c>
      <c r="G234" s="226"/>
      <c r="H234" s="229">
        <v>16.484000000000002</v>
      </c>
      <c r="I234" s="230"/>
      <c r="J234" s="226"/>
      <c r="K234" s="226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170</v>
      </c>
      <c r="AU234" s="235" t="s">
        <v>88</v>
      </c>
      <c r="AV234" s="13" t="s">
        <v>88</v>
      </c>
      <c r="AW234" s="13" t="s">
        <v>37</v>
      </c>
      <c r="AX234" s="13" t="s">
        <v>78</v>
      </c>
      <c r="AY234" s="235" t="s">
        <v>157</v>
      </c>
    </row>
    <row r="235" s="2" customFormat="1" ht="16.5" customHeight="1">
      <c r="A235" s="39"/>
      <c r="B235" s="40"/>
      <c r="C235" s="205" t="s">
        <v>394</v>
      </c>
      <c r="D235" s="205" t="s">
        <v>159</v>
      </c>
      <c r="E235" s="206" t="s">
        <v>395</v>
      </c>
      <c r="F235" s="207" t="s">
        <v>396</v>
      </c>
      <c r="G235" s="208" t="s">
        <v>162</v>
      </c>
      <c r="H235" s="209">
        <v>79.191999999999993</v>
      </c>
      <c r="I235" s="210"/>
      <c r="J235" s="211">
        <f>ROUND(I235*H235,2)</f>
        <v>0</v>
      </c>
      <c r="K235" s="207" t="s">
        <v>175</v>
      </c>
      <c r="L235" s="45"/>
      <c r="M235" s="212" t="s">
        <v>19</v>
      </c>
      <c r="N235" s="213" t="s">
        <v>49</v>
      </c>
      <c r="O235" s="85"/>
      <c r="P235" s="214">
        <f>O235*H235</f>
        <v>0</v>
      </c>
      <c r="Q235" s="214">
        <v>0</v>
      </c>
      <c r="R235" s="214">
        <f>Q235*H235</f>
        <v>0</v>
      </c>
      <c r="S235" s="214">
        <v>0</v>
      </c>
      <c r="T235" s="215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16" t="s">
        <v>164</v>
      </c>
      <c r="AT235" s="216" t="s">
        <v>159</v>
      </c>
      <c r="AU235" s="216" t="s">
        <v>88</v>
      </c>
      <c r="AY235" s="18" t="s">
        <v>157</v>
      </c>
      <c r="BE235" s="217">
        <f>IF(N235="základní",J235,0)</f>
        <v>0</v>
      </c>
      <c r="BF235" s="217">
        <f>IF(N235="snížená",J235,0)</f>
        <v>0</v>
      </c>
      <c r="BG235" s="217">
        <f>IF(N235="zákl. přenesená",J235,0)</f>
        <v>0</v>
      </c>
      <c r="BH235" s="217">
        <f>IF(N235="sníž. přenesená",J235,0)</f>
        <v>0</v>
      </c>
      <c r="BI235" s="217">
        <f>IF(N235="nulová",J235,0)</f>
        <v>0</v>
      </c>
      <c r="BJ235" s="18" t="s">
        <v>86</v>
      </c>
      <c r="BK235" s="217">
        <f>ROUND(I235*H235,2)</f>
        <v>0</v>
      </c>
      <c r="BL235" s="18" t="s">
        <v>164</v>
      </c>
      <c r="BM235" s="216" t="s">
        <v>397</v>
      </c>
    </row>
    <row r="236" s="2" customFormat="1">
      <c r="A236" s="39"/>
      <c r="B236" s="40"/>
      <c r="C236" s="41"/>
      <c r="D236" s="218" t="s">
        <v>166</v>
      </c>
      <c r="E236" s="41"/>
      <c r="F236" s="219" t="s">
        <v>398</v>
      </c>
      <c r="G236" s="41"/>
      <c r="H236" s="41"/>
      <c r="I236" s="220"/>
      <c r="J236" s="41"/>
      <c r="K236" s="41"/>
      <c r="L236" s="45"/>
      <c r="M236" s="221"/>
      <c r="N236" s="222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166</v>
      </c>
      <c r="AU236" s="18" t="s">
        <v>88</v>
      </c>
    </row>
    <row r="237" s="2" customFormat="1" ht="24.15" customHeight="1">
      <c r="A237" s="39"/>
      <c r="B237" s="40"/>
      <c r="C237" s="205" t="s">
        <v>399</v>
      </c>
      <c r="D237" s="205" t="s">
        <v>159</v>
      </c>
      <c r="E237" s="206" t="s">
        <v>400</v>
      </c>
      <c r="F237" s="207" t="s">
        <v>401</v>
      </c>
      <c r="G237" s="208" t="s">
        <v>162</v>
      </c>
      <c r="H237" s="209">
        <v>2.0750000000000002</v>
      </c>
      <c r="I237" s="210"/>
      <c r="J237" s="211">
        <f>ROUND(I237*H237,2)</f>
        <v>0</v>
      </c>
      <c r="K237" s="207" t="s">
        <v>175</v>
      </c>
      <c r="L237" s="45"/>
      <c r="M237" s="212" t="s">
        <v>19</v>
      </c>
      <c r="N237" s="213" t="s">
        <v>49</v>
      </c>
      <c r="O237" s="85"/>
      <c r="P237" s="214">
        <f>O237*H237</f>
        <v>0</v>
      </c>
      <c r="Q237" s="214">
        <v>0.58057000000000003</v>
      </c>
      <c r="R237" s="214">
        <f>Q237*H237</f>
        <v>1.2046827500000001</v>
      </c>
      <c r="S237" s="214">
        <v>0</v>
      </c>
      <c r="T237" s="215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16" t="s">
        <v>164</v>
      </c>
      <c r="AT237" s="216" t="s">
        <v>159</v>
      </c>
      <c r="AU237" s="216" t="s">
        <v>88</v>
      </c>
      <c r="AY237" s="18" t="s">
        <v>157</v>
      </c>
      <c r="BE237" s="217">
        <f>IF(N237="základní",J237,0)</f>
        <v>0</v>
      </c>
      <c r="BF237" s="217">
        <f>IF(N237="snížená",J237,0)</f>
        <v>0</v>
      </c>
      <c r="BG237" s="217">
        <f>IF(N237="zákl. přenesená",J237,0)</f>
        <v>0</v>
      </c>
      <c r="BH237" s="217">
        <f>IF(N237="sníž. přenesená",J237,0)</f>
        <v>0</v>
      </c>
      <c r="BI237" s="217">
        <f>IF(N237="nulová",J237,0)</f>
        <v>0</v>
      </c>
      <c r="BJ237" s="18" t="s">
        <v>86</v>
      </c>
      <c r="BK237" s="217">
        <f>ROUND(I237*H237,2)</f>
        <v>0</v>
      </c>
      <c r="BL237" s="18" t="s">
        <v>164</v>
      </c>
      <c r="BM237" s="216" t="s">
        <v>402</v>
      </c>
    </row>
    <row r="238" s="2" customFormat="1">
      <c r="A238" s="39"/>
      <c r="B238" s="40"/>
      <c r="C238" s="41"/>
      <c r="D238" s="218" t="s">
        <v>166</v>
      </c>
      <c r="E238" s="41"/>
      <c r="F238" s="219" t="s">
        <v>403</v>
      </c>
      <c r="G238" s="41"/>
      <c r="H238" s="41"/>
      <c r="I238" s="220"/>
      <c r="J238" s="41"/>
      <c r="K238" s="41"/>
      <c r="L238" s="45"/>
      <c r="M238" s="221"/>
      <c r="N238" s="222"/>
      <c r="O238" s="85"/>
      <c r="P238" s="85"/>
      <c r="Q238" s="85"/>
      <c r="R238" s="85"/>
      <c r="S238" s="85"/>
      <c r="T238" s="86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166</v>
      </c>
      <c r="AU238" s="18" t="s">
        <v>88</v>
      </c>
    </row>
    <row r="239" s="13" customFormat="1">
      <c r="A239" s="13"/>
      <c r="B239" s="225"/>
      <c r="C239" s="226"/>
      <c r="D239" s="223" t="s">
        <v>170</v>
      </c>
      <c r="E239" s="227" t="s">
        <v>19</v>
      </c>
      <c r="F239" s="228" t="s">
        <v>404</v>
      </c>
      <c r="G239" s="226"/>
      <c r="H239" s="229">
        <v>2.0750000000000002</v>
      </c>
      <c r="I239" s="230"/>
      <c r="J239" s="226"/>
      <c r="K239" s="226"/>
      <c r="L239" s="231"/>
      <c r="M239" s="232"/>
      <c r="N239" s="233"/>
      <c r="O239" s="233"/>
      <c r="P239" s="233"/>
      <c r="Q239" s="233"/>
      <c r="R239" s="233"/>
      <c r="S239" s="233"/>
      <c r="T239" s="23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5" t="s">
        <v>170</v>
      </c>
      <c r="AU239" s="235" t="s">
        <v>88</v>
      </c>
      <c r="AV239" s="13" t="s">
        <v>88</v>
      </c>
      <c r="AW239" s="13" t="s">
        <v>37</v>
      </c>
      <c r="AX239" s="13" t="s">
        <v>78</v>
      </c>
      <c r="AY239" s="235" t="s">
        <v>157</v>
      </c>
    </row>
    <row r="240" s="2" customFormat="1" ht="24.15" customHeight="1">
      <c r="A240" s="39"/>
      <c r="B240" s="40"/>
      <c r="C240" s="205" t="s">
        <v>405</v>
      </c>
      <c r="D240" s="205" t="s">
        <v>159</v>
      </c>
      <c r="E240" s="206" t="s">
        <v>406</v>
      </c>
      <c r="F240" s="207" t="s">
        <v>407</v>
      </c>
      <c r="G240" s="208" t="s">
        <v>162</v>
      </c>
      <c r="H240" s="209">
        <v>6.0039999999999996</v>
      </c>
      <c r="I240" s="210"/>
      <c r="J240" s="211">
        <f>ROUND(I240*H240,2)</f>
        <v>0</v>
      </c>
      <c r="K240" s="207" t="s">
        <v>175</v>
      </c>
      <c r="L240" s="45"/>
      <c r="M240" s="212" t="s">
        <v>19</v>
      </c>
      <c r="N240" s="213" t="s">
        <v>49</v>
      </c>
      <c r="O240" s="85"/>
      <c r="P240" s="214">
        <f>O240*H240</f>
        <v>0</v>
      </c>
      <c r="Q240" s="214">
        <v>0.69501000000000002</v>
      </c>
      <c r="R240" s="214">
        <f>Q240*H240</f>
        <v>4.1728400399999996</v>
      </c>
      <c r="S240" s="214">
        <v>0</v>
      </c>
      <c r="T240" s="215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16" t="s">
        <v>164</v>
      </c>
      <c r="AT240" s="216" t="s">
        <v>159</v>
      </c>
      <c r="AU240" s="216" t="s">
        <v>88</v>
      </c>
      <c r="AY240" s="18" t="s">
        <v>157</v>
      </c>
      <c r="BE240" s="217">
        <f>IF(N240="základní",J240,0)</f>
        <v>0</v>
      </c>
      <c r="BF240" s="217">
        <f>IF(N240="snížená",J240,0)</f>
        <v>0</v>
      </c>
      <c r="BG240" s="217">
        <f>IF(N240="zákl. přenesená",J240,0)</f>
        <v>0</v>
      </c>
      <c r="BH240" s="217">
        <f>IF(N240="sníž. přenesená",J240,0)</f>
        <v>0</v>
      </c>
      <c r="BI240" s="217">
        <f>IF(N240="nulová",J240,0)</f>
        <v>0</v>
      </c>
      <c r="BJ240" s="18" t="s">
        <v>86</v>
      </c>
      <c r="BK240" s="217">
        <f>ROUND(I240*H240,2)</f>
        <v>0</v>
      </c>
      <c r="BL240" s="18" t="s">
        <v>164</v>
      </c>
      <c r="BM240" s="216" t="s">
        <v>408</v>
      </c>
    </row>
    <row r="241" s="2" customFormat="1">
      <c r="A241" s="39"/>
      <c r="B241" s="40"/>
      <c r="C241" s="41"/>
      <c r="D241" s="218" t="s">
        <v>166</v>
      </c>
      <c r="E241" s="41"/>
      <c r="F241" s="219" t="s">
        <v>409</v>
      </c>
      <c r="G241" s="41"/>
      <c r="H241" s="41"/>
      <c r="I241" s="220"/>
      <c r="J241" s="41"/>
      <c r="K241" s="41"/>
      <c r="L241" s="45"/>
      <c r="M241" s="221"/>
      <c r="N241" s="222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166</v>
      </c>
      <c r="AU241" s="18" t="s">
        <v>88</v>
      </c>
    </row>
    <row r="242" s="13" customFormat="1">
      <c r="A242" s="13"/>
      <c r="B242" s="225"/>
      <c r="C242" s="226"/>
      <c r="D242" s="223" t="s">
        <v>170</v>
      </c>
      <c r="E242" s="227" t="s">
        <v>19</v>
      </c>
      <c r="F242" s="228" t="s">
        <v>410</v>
      </c>
      <c r="G242" s="226"/>
      <c r="H242" s="229">
        <v>6.0039999999999996</v>
      </c>
      <c r="I242" s="230"/>
      <c r="J242" s="226"/>
      <c r="K242" s="226"/>
      <c r="L242" s="231"/>
      <c r="M242" s="232"/>
      <c r="N242" s="233"/>
      <c r="O242" s="233"/>
      <c r="P242" s="233"/>
      <c r="Q242" s="233"/>
      <c r="R242" s="233"/>
      <c r="S242" s="233"/>
      <c r="T242" s="23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5" t="s">
        <v>170</v>
      </c>
      <c r="AU242" s="235" t="s">
        <v>88</v>
      </c>
      <c r="AV242" s="13" t="s">
        <v>88</v>
      </c>
      <c r="AW242" s="13" t="s">
        <v>37</v>
      </c>
      <c r="AX242" s="13" t="s">
        <v>78</v>
      </c>
      <c r="AY242" s="235" t="s">
        <v>157</v>
      </c>
    </row>
    <row r="243" s="12" customFormat="1" ht="22.8" customHeight="1">
      <c r="A243" s="12"/>
      <c r="B243" s="189"/>
      <c r="C243" s="190"/>
      <c r="D243" s="191" t="s">
        <v>77</v>
      </c>
      <c r="E243" s="203" t="s">
        <v>179</v>
      </c>
      <c r="F243" s="203" t="s">
        <v>411</v>
      </c>
      <c r="G243" s="190"/>
      <c r="H243" s="190"/>
      <c r="I243" s="193"/>
      <c r="J243" s="204">
        <f>BK243</f>
        <v>0</v>
      </c>
      <c r="K243" s="190"/>
      <c r="L243" s="195"/>
      <c r="M243" s="196"/>
      <c r="N243" s="197"/>
      <c r="O243" s="197"/>
      <c r="P243" s="198">
        <f>SUM(P244:P282)</f>
        <v>0</v>
      </c>
      <c r="Q243" s="197"/>
      <c r="R243" s="198">
        <f>SUM(R244:R282)</f>
        <v>75.404331100000007</v>
      </c>
      <c r="S243" s="197"/>
      <c r="T243" s="199">
        <f>SUM(T244:T282)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00" t="s">
        <v>86</v>
      </c>
      <c r="AT243" s="201" t="s">
        <v>77</v>
      </c>
      <c r="AU243" s="201" t="s">
        <v>86</v>
      </c>
      <c r="AY243" s="200" t="s">
        <v>157</v>
      </c>
      <c r="BK243" s="202">
        <f>SUM(BK244:BK282)</f>
        <v>0</v>
      </c>
    </row>
    <row r="244" s="2" customFormat="1" ht="24.15" customHeight="1">
      <c r="A244" s="39"/>
      <c r="B244" s="40"/>
      <c r="C244" s="205" t="s">
        <v>412</v>
      </c>
      <c r="D244" s="205" t="s">
        <v>159</v>
      </c>
      <c r="E244" s="206" t="s">
        <v>413</v>
      </c>
      <c r="F244" s="207" t="s">
        <v>414</v>
      </c>
      <c r="G244" s="208" t="s">
        <v>162</v>
      </c>
      <c r="H244" s="209">
        <v>20.917000000000002</v>
      </c>
      <c r="I244" s="210"/>
      <c r="J244" s="211">
        <f>ROUND(I244*H244,2)</f>
        <v>0</v>
      </c>
      <c r="K244" s="207" t="s">
        <v>175</v>
      </c>
      <c r="L244" s="45"/>
      <c r="M244" s="212" t="s">
        <v>19</v>
      </c>
      <c r="N244" s="213" t="s">
        <v>49</v>
      </c>
      <c r="O244" s="85"/>
      <c r="P244" s="214">
        <f>O244*H244</f>
        <v>0</v>
      </c>
      <c r="Q244" s="214">
        <v>0.22897999999999999</v>
      </c>
      <c r="R244" s="214">
        <f>Q244*H244</f>
        <v>4.7895746600000004</v>
      </c>
      <c r="S244" s="214">
        <v>0</v>
      </c>
      <c r="T244" s="215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16" t="s">
        <v>164</v>
      </c>
      <c r="AT244" s="216" t="s">
        <v>159</v>
      </c>
      <c r="AU244" s="216" t="s">
        <v>88</v>
      </c>
      <c r="AY244" s="18" t="s">
        <v>157</v>
      </c>
      <c r="BE244" s="217">
        <f>IF(N244="základní",J244,0)</f>
        <v>0</v>
      </c>
      <c r="BF244" s="217">
        <f>IF(N244="snížená",J244,0)</f>
        <v>0</v>
      </c>
      <c r="BG244" s="217">
        <f>IF(N244="zákl. přenesená",J244,0)</f>
        <v>0</v>
      </c>
      <c r="BH244" s="217">
        <f>IF(N244="sníž. přenesená",J244,0)</f>
        <v>0</v>
      </c>
      <c r="BI244" s="217">
        <f>IF(N244="nulová",J244,0)</f>
        <v>0</v>
      </c>
      <c r="BJ244" s="18" t="s">
        <v>86</v>
      </c>
      <c r="BK244" s="217">
        <f>ROUND(I244*H244,2)</f>
        <v>0</v>
      </c>
      <c r="BL244" s="18" t="s">
        <v>164</v>
      </c>
      <c r="BM244" s="216" t="s">
        <v>415</v>
      </c>
    </row>
    <row r="245" s="2" customFormat="1">
      <c r="A245" s="39"/>
      <c r="B245" s="40"/>
      <c r="C245" s="41"/>
      <c r="D245" s="218" t="s">
        <v>166</v>
      </c>
      <c r="E245" s="41"/>
      <c r="F245" s="219" t="s">
        <v>416</v>
      </c>
      <c r="G245" s="41"/>
      <c r="H245" s="41"/>
      <c r="I245" s="220"/>
      <c r="J245" s="41"/>
      <c r="K245" s="41"/>
      <c r="L245" s="45"/>
      <c r="M245" s="221"/>
      <c r="N245" s="222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166</v>
      </c>
      <c r="AU245" s="18" t="s">
        <v>88</v>
      </c>
    </row>
    <row r="246" s="13" customFormat="1">
      <c r="A246" s="13"/>
      <c r="B246" s="225"/>
      <c r="C246" s="226"/>
      <c r="D246" s="223" t="s">
        <v>170</v>
      </c>
      <c r="E246" s="227" t="s">
        <v>19</v>
      </c>
      <c r="F246" s="228" t="s">
        <v>417</v>
      </c>
      <c r="G246" s="226"/>
      <c r="H246" s="229">
        <v>20.917000000000002</v>
      </c>
      <c r="I246" s="230"/>
      <c r="J246" s="226"/>
      <c r="K246" s="226"/>
      <c r="L246" s="231"/>
      <c r="M246" s="232"/>
      <c r="N246" s="233"/>
      <c r="O246" s="233"/>
      <c r="P246" s="233"/>
      <c r="Q246" s="233"/>
      <c r="R246" s="233"/>
      <c r="S246" s="233"/>
      <c r="T246" s="23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5" t="s">
        <v>170</v>
      </c>
      <c r="AU246" s="235" t="s">
        <v>88</v>
      </c>
      <c r="AV246" s="13" t="s">
        <v>88</v>
      </c>
      <c r="AW246" s="13" t="s">
        <v>37</v>
      </c>
      <c r="AX246" s="13" t="s">
        <v>78</v>
      </c>
      <c r="AY246" s="235" t="s">
        <v>157</v>
      </c>
    </row>
    <row r="247" s="2" customFormat="1" ht="24.15" customHeight="1">
      <c r="A247" s="39"/>
      <c r="B247" s="40"/>
      <c r="C247" s="205" t="s">
        <v>418</v>
      </c>
      <c r="D247" s="205" t="s">
        <v>159</v>
      </c>
      <c r="E247" s="206" t="s">
        <v>419</v>
      </c>
      <c r="F247" s="207" t="s">
        <v>420</v>
      </c>
      <c r="G247" s="208" t="s">
        <v>162</v>
      </c>
      <c r="H247" s="209">
        <v>145.70500000000001</v>
      </c>
      <c r="I247" s="210"/>
      <c r="J247" s="211">
        <f>ROUND(I247*H247,2)</f>
        <v>0</v>
      </c>
      <c r="K247" s="207" t="s">
        <v>175</v>
      </c>
      <c r="L247" s="45"/>
      <c r="M247" s="212" t="s">
        <v>19</v>
      </c>
      <c r="N247" s="213" t="s">
        <v>49</v>
      </c>
      <c r="O247" s="85"/>
      <c r="P247" s="214">
        <f>O247*H247</f>
        <v>0</v>
      </c>
      <c r="Q247" s="214">
        <v>0.26905000000000001</v>
      </c>
      <c r="R247" s="214">
        <f>Q247*H247</f>
        <v>39.201930250000004</v>
      </c>
      <c r="S247" s="214">
        <v>0</v>
      </c>
      <c r="T247" s="215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16" t="s">
        <v>164</v>
      </c>
      <c r="AT247" s="216" t="s">
        <v>159</v>
      </c>
      <c r="AU247" s="216" t="s">
        <v>88</v>
      </c>
      <c r="AY247" s="18" t="s">
        <v>157</v>
      </c>
      <c r="BE247" s="217">
        <f>IF(N247="základní",J247,0)</f>
        <v>0</v>
      </c>
      <c r="BF247" s="217">
        <f>IF(N247="snížená",J247,0)</f>
        <v>0</v>
      </c>
      <c r="BG247" s="217">
        <f>IF(N247="zákl. přenesená",J247,0)</f>
        <v>0</v>
      </c>
      <c r="BH247" s="217">
        <f>IF(N247="sníž. přenesená",J247,0)</f>
        <v>0</v>
      </c>
      <c r="BI247" s="217">
        <f>IF(N247="nulová",J247,0)</f>
        <v>0</v>
      </c>
      <c r="BJ247" s="18" t="s">
        <v>86</v>
      </c>
      <c r="BK247" s="217">
        <f>ROUND(I247*H247,2)</f>
        <v>0</v>
      </c>
      <c r="BL247" s="18" t="s">
        <v>164</v>
      </c>
      <c r="BM247" s="216" t="s">
        <v>421</v>
      </c>
    </row>
    <row r="248" s="2" customFormat="1">
      <c r="A248" s="39"/>
      <c r="B248" s="40"/>
      <c r="C248" s="41"/>
      <c r="D248" s="218" t="s">
        <v>166</v>
      </c>
      <c r="E248" s="41"/>
      <c r="F248" s="219" t="s">
        <v>422</v>
      </c>
      <c r="G248" s="41"/>
      <c r="H248" s="41"/>
      <c r="I248" s="220"/>
      <c r="J248" s="41"/>
      <c r="K248" s="41"/>
      <c r="L248" s="45"/>
      <c r="M248" s="221"/>
      <c r="N248" s="222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166</v>
      </c>
      <c r="AU248" s="18" t="s">
        <v>88</v>
      </c>
    </row>
    <row r="249" s="13" customFormat="1">
      <c r="A249" s="13"/>
      <c r="B249" s="225"/>
      <c r="C249" s="226"/>
      <c r="D249" s="223" t="s">
        <v>170</v>
      </c>
      <c r="E249" s="227" t="s">
        <v>19</v>
      </c>
      <c r="F249" s="228" t="s">
        <v>423</v>
      </c>
      <c r="G249" s="226"/>
      <c r="H249" s="229">
        <v>88.510000000000005</v>
      </c>
      <c r="I249" s="230"/>
      <c r="J249" s="226"/>
      <c r="K249" s="226"/>
      <c r="L249" s="231"/>
      <c r="M249" s="232"/>
      <c r="N249" s="233"/>
      <c r="O249" s="233"/>
      <c r="P249" s="233"/>
      <c r="Q249" s="233"/>
      <c r="R249" s="233"/>
      <c r="S249" s="233"/>
      <c r="T249" s="23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5" t="s">
        <v>170</v>
      </c>
      <c r="AU249" s="235" t="s">
        <v>88</v>
      </c>
      <c r="AV249" s="13" t="s">
        <v>88</v>
      </c>
      <c r="AW249" s="13" t="s">
        <v>37</v>
      </c>
      <c r="AX249" s="13" t="s">
        <v>78</v>
      </c>
      <c r="AY249" s="235" t="s">
        <v>157</v>
      </c>
    </row>
    <row r="250" s="13" customFormat="1">
      <c r="A250" s="13"/>
      <c r="B250" s="225"/>
      <c r="C250" s="226"/>
      <c r="D250" s="223" t="s">
        <v>170</v>
      </c>
      <c r="E250" s="227" t="s">
        <v>19</v>
      </c>
      <c r="F250" s="228" t="s">
        <v>424</v>
      </c>
      <c r="G250" s="226"/>
      <c r="H250" s="229">
        <v>43.417999999999999</v>
      </c>
      <c r="I250" s="230"/>
      <c r="J250" s="226"/>
      <c r="K250" s="226"/>
      <c r="L250" s="231"/>
      <c r="M250" s="232"/>
      <c r="N250" s="233"/>
      <c r="O250" s="233"/>
      <c r="P250" s="233"/>
      <c r="Q250" s="233"/>
      <c r="R250" s="233"/>
      <c r="S250" s="233"/>
      <c r="T250" s="23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5" t="s">
        <v>170</v>
      </c>
      <c r="AU250" s="235" t="s">
        <v>88</v>
      </c>
      <c r="AV250" s="13" t="s">
        <v>88</v>
      </c>
      <c r="AW250" s="13" t="s">
        <v>37</v>
      </c>
      <c r="AX250" s="13" t="s">
        <v>78</v>
      </c>
      <c r="AY250" s="235" t="s">
        <v>157</v>
      </c>
    </row>
    <row r="251" s="13" customFormat="1">
      <c r="A251" s="13"/>
      <c r="B251" s="225"/>
      <c r="C251" s="226"/>
      <c r="D251" s="223" t="s">
        <v>170</v>
      </c>
      <c r="E251" s="227" t="s">
        <v>19</v>
      </c>
      <c r="F251" s="228" t="s">
        <v>425</v>
      </c>
      <c r="G251" s="226"/>
      <c r="H251" s="229">
        <v>13.776999999999999</v>
      </c>
      <c r="I251" s="230"/>
      <c r="J251" s="226"/>
      <c r="K251" s="226"/>
      <c r="L251" s="231"/>
      <c r="M251" s="232"/>
      <c r="N251" s="233"/>
      <c r="O251" s="233"/>
      <c r="P251" s="233"/>
      <c r="Q251" s="233"/>
      <c r="R251" s="233"/>
      <c r="S251" s="233"/>
      <c r="T251" s="23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5" t="s">
        <v>170</v>
      </c>
      <c r="AU251" s="235" t="s">
        <v>88</v>
      </c>
      <c r="AV251" s="13" t="s">
        <v>88</v>
      </c>
      <c r="AW251" s="13" t="s">
        <v>37</v>
      </c>
      <c r="AX251" s="13" t="s">
        <v>78</v>
      </c>
      <c r="AY251" s="235" t="s">
        <v>157</v>
      </c>
    </row>
    <row r="252" s="2" customFormat="1" ht="24.15" customHeight="1">
      <c r="A252" s="39"/>
      <c r="B252" s="40"/>
      <c r="C252" s="205" t="s">
        <v>426</v>
      </c>
      <c r="D252" s="205" t="s">
        <v>159</v>
      </c>
      <c r="E252" s="206" t="s">
        <v>427</v>
      </c>
      <c r="F252" s="207" t="s">
        <v>428</v>
      </c>
      <c r="G252" s="208" t="s">
        <v>162</v>
      </c>
      <c r="H252" s="209">
        <v>102.28700000000001</v>
      </c>
      <c r="I252" s="210"/>
      <c r="J252" s="211">
        <f>ROUND(I252*H252,2)</f>
        <v>0</v>
      </c>
      <c r="K252" s="207" t="s">
        <v>19</v>
      </c>
      <c r="L252" s="45"/>
      <c r="M252" s="212" t="s">
        <v>19</v>
      </c>
      <c r="N252" s="213" t="s">
        <v>49</v>
      </c>
      <c r="O252" s="85"/>
      <c r="P252" s="214">
        <f>O252*H252</f>
        <v>0</v>
      </c>
      <c r="Q252" s="214">
        <v>0.26905000000000001</v>
      </c>
      <c r="R252" s="214">
        <f>Q252*H252</f>
        <v>27.520317350000003</v>
      </c>
      <c r="S252" s="214">
        <v>0</v>
      </c>
      <c r="T252" s="215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16" t="s">
        <v>164</v>
      </c>
      <c r="AT252" s="216" t="s">
        <v>159</v>
      </c>
      <c r="AU252" s="216" t="s">
        <v>88</v>
      </c>
      <c r="AY252" s="18" t="s">
        <v>157</v>
      </c>
      <c r="BE252" s="217">
        <f>IF(N252="základní",J252,0)</f>
        <v>0</v>
      </c>
      <c r="BF252" s="217">
        <f>IF(N252="snížená",J252,0)</f>
        <v>0</v>
      </c>
      <c r="BG252" s="217">
        <f>IF(N252="zákl. přenesená",J252,0)</f>
        <v>0</v>
      </c>
      <c r="BH252" s="217">
        <f>IF(N252="sníž. přenesená",J252,0)</f>
        <v>0</v>
      </c>
      <c r="BI252" s="217">
        <f>IF(N252="nulová",J252,0)</f>
        <v>0</v>
      </c>
      <c r="BJ252" s="18" t="s">
        <v>86</v>
      </c>
      <c r="BK252" s="217">
        <f>ROUND(I252*H252,2)</f>
        <v>0</v>
      </c>
      <c r="BL252" s="18" t="s">
        <v>164</v>
      </c>
      <c r="BM252" s="216" t="s">
        <v>429</v>
      </c>
    </row>
    <row r="253" s="2" customFormat="1">
      <c r="A253" s="39"/>
      <c r="B253" s="40"/>
      <c r="C253" s="41"/>
      <c r="D253" s="223" t="s">
        <v>168</v>
      </c>
      <c r="E253" s="41"/>
      <c r="F253" s="224" t="s">
        <v>430</v>
      </c>
      <c r="G253" s="41"/>
      <c r="H253" s="41"/>
      <c r="I253" s="220"/>
      <c r="J253" s="41"/>
      <c r="K253" s="41"/>
      <c r="L253" s="45"/>
      <c r="M253" s="221"/>
      <c r="N253" s="222"/>
      <c r="O253" s="85"/>
      <c r="P253" s="85"/>
      <c r="Q253" s="85"/>
      <c r="R253" s="85"/>
      <c r="S253" s="85"/>
      <c r="T253" s="86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168</v>
      </c>
      <c r="AU253" s="18" t="s">
        <v>88</v>
      </c>
    </row>
    <row r="254" s="13" customFormat="1">
      <c r="A254" s="13"/>
      <c r="B254" s="225"/>
      <c r="C254" s="226"/>
      <c r="D254" s="223" t="s">
        <v>170</v>
      </c>
      <c r="E254" s="227" t="s">
        <v>19</v>
      </c>
      <c r="F254" s="228" t="s">
        <v>423</v>
      </c>
      <c r="G254" s="226"/>
      <c r="H254" s="229">
        <v>88.510000000000005</v>
      </c>
      <c r="I254" s="230"/>
      <c r="J254" s="226"/>
      <c r="K254" s="226"/>
      <c r="L254" s="231"/>
      <c r="M254" s="232"/>
      <c r="N254" s="233"/>
      <c r="O254" s="233"/>
      <c r="P254" s="233"/>
      <c r="Q254" s="233"/>
      <c r="R254" s="233"/>
      <c r="S254" s="233"/>
      <c r="T254" s="23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5" t="s">
        <v>170</v>
      </c>
      <c r="AU254" s="235" t="s">
        <v>88</v>
      </c>
      <c r="AV254" s="13" t="s">
        <v>88</v>
      </c>
      <c r="AW254" s="13" t="s">
        <v>37</v>
      </c>
      <c r="AX254" s="13" t="s">
        <v>78</v>
      </c>
      <c r="AY254" s="235" t="s">
        <v>157</v>
      </c>
    </row>
    <row r="255" s="13" customFormat="1">
      <c r="A255" s="13"/>
      <c r="B255" s="225"/>
      <c r="C255" s="226"/>
      <c r="D255" s="223" t="s">
        <v>170</v>
      </c>
      <c r="E255" s="227" t="s">
        <v>19</v>
      </c>
      <c r="F255" s="228" t="s">
        <v>425</v>
      </c>
      <c r="G255" s="226"/>
      <c r="H255" s="229">
        <v>13.776999999999999</v>
      </c>
      <c r="I255" s="230"/>
      <c r="J255" s="226"/>
      <c r="K255" s="226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170</v>
      </c>
      <c r="AU255" s="235" t="s">
        <v>88</v>
      </c>
      <c r="AV255" s="13" t="s">
        <v>88</v>
      </c>
      <c r="AW255" s="13" t="s">
        <v>37</v>
      </c>
      <c r="AX255" s="13" t="s">
        <v>78</v>
      </c>
      <c r="AY255" s="235" t="s">
        <v>157</v>
      </c>
    </row>
    <row r="256" s="2" customFormat="1" ht="16.5" customHeight="1">
      <c r="A256" s="39"/>
      <c r="B256" s="40"/>
      <c r="C256" s="205" t="s">
        <v>431</v>
      </c>
      <c r="D256" s="205" t="s">
        <v>159</v>
      </c>
      <c r="E256" s="206" t="s">
        <v>432</v>
      </c>
      <c r="F256" s="207" t="s">
        <v>433</v>
      </c>
      <c r="G256" s="208" t="s">
        <v>320</v>
      </c>
      <c r="H256" s="209">
        <v>6.7300000000000004</v>
      </c>
      <c r="I256" s="210"/>
      <c r="J256" s="211">
        <f>ROUND(I256*H256,2)</f>
        <v>0</v>
      </c>
      <c r="K256" s="207" t="s">
        <v>175</v>
      </c>
      <c r="L256" s="45"/>
      <c r="M256" s="212" t="s">
        <v>19</v>
      </c>
      <c r="N256" s="213" t="s">
        <v>49</v>
      </c>
      <c r="O256" s="85"/>
      <c r="P256" s="214">
        <f>O256*H256</f>
        <v>0</v>
      </c>
      <c r="Q256" s="214">
        <v>0.015520000000000001</v>
      </c>
      <c r="R256" s="214">
        <f>Q256*H256</f>
        <v>0.10444960000000002</v>
      </c>
      <c r="S256" s="214">
        <v>0</v>
      </c>
      <c r="T256" s="215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16" t="s">
        <v>164</v>
      </c>
      <c r="AT256" s="216" t="s">
        <v>159</v>
      </c>
      <c r="AU256" s="216" t="s">
        <v>88</v>
      </c>
      <c r="AY256" s="18" t="s">
        <v>157</v>
      </c>
      <c r="BE256" s="217">
        <f>IF(N256="základní",J256,0)</f>
        <v>0</v>
      </c>
      <c r="BF256" s="217">
        <f>IF(N256="snížená",J256,0)</f>
        <v>0</v>
      </c>
      <c r="BG256" s="217">
        <f>IF(N256="zákl. přenesená",J256,0)</f>
        <v>0</v>
      </c>
      <c r="BH256" s="217">
        <f>IF(N256="sníž. přenesená",J256,0)</f>
        <v>0</v>
      </c>
      <c r="BI256" s="217">
        <f>IF(N256="nulová",J256,0)</f>
        <v>0</v>
      </c>
      <c r="BJ256" s="18" t="s">
        <v>86</v>
      </c>
      <c r="BK256" s="217">
        <f>ROUND(I256*H256,2)</f>
        <v>0</v>
      </c>
      <c r="BL256" s="18" t="s">
        <v>164</v>
      </c>
      <c r="BM256" s="216" t="s">
        <v>434</v>
      </c>
    </row>
    <row r="257" s="2" customFormat="1">
      <c r="A257" s="39"/>
      <c r="B257" s="40"/>
      <c r="C257" s="41"/>
      <c r="D257" s="218" t="s">
        <v>166</v>
      </c>
      <c r="E257" s="41"/>
      <c r="F257" s="219" t="s">
        <v>435</v>
      </c>
      <c r="G257" s="41"/>
      <c r="H257" s="41"/>
      <c r="I257" s="220"/>
      <c r="J257" s="41"/>
      <c r="K257" s="41"/>
      <c r="L257" s="45"/>
      <c r="M257" s="221"/>
      <c r="N257" s="222"/>
      <c r="O257" s="85"/>
      <c r="P257" s="85"/>
      <c r="Q257" s="85"/>
      <c r="R257" s="85"/>
      <c r="S257" s="85"/>
      <c r="T257" s="86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166</v>
      </c>
      <c r="AU257" s="18" t="s">
        <v>88</v>
      </c>
    </row>
    <row r="258" s="13" customFormat="1">
      <c r="A258" s="13"/>
      <c r="B258" s="225"/>
      <c r="C258" s="226"/>
      <c r="D258" s="223" t="s">
        <v>170</v>
      </c>
      <c r="E258" s="227" t="s">
        <v>19</v>
      </c>
      <c r="F258" s="228" t="s">
        <v>436</v>
      </c>
      <c r="G258" s="226"/>
      <c r="H258" s="229">
        <v>6.7300000000000004</v>
      </c>
      <c r="I258" s="230"/>
      <c r="J258" s="226"/>
      <c r="K258" s="226"/>
      <c r="L258" s="231"/>
      <c r="M258" s="232"/>
      <c r="N258" s="233"/>
      <c r="O258" s="233"/>
      <c r="P258" s="233"/>
      <c r="Q258" s="233"/>
      <c r="R258" s="233"/>
      <c r="S258" s="233"/>
      <c r="T258" s="23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5" t="s">
        <v>170</v>
      </c>
      <c r="AU258" s="235" t="s">
        <v>88</v>
      </c>
      <c r="AV258" s="13" t="s">
        <v>88</v>
      </c>
      <c r="AW258" s="13" t="s">
        <v>37</v>
      </c>
      <c r="AX258" s="13" t="s">
        <v>78</v>
      </c>
      <c r="AY258" s="235" t="s">
        <v>157</v>
      </c>
    </row>
    <row r="259" s="2" customFormat="1" ht="16.5" customHeight="1">
      <c r="A259" s="39"/>
      <c r="B259" s="40"/>
      <c r="C259" s="205" t="s">
        <v>437</v>
      </c>
      <c r="D259" s="205" t="s">
        <v>159</v>
      </c>
      <c r="E259" s="206" t="s">
        <v>438</v>
      </c>
      <c r="F259" s="207" t="s">
        <v>439</v>
      </c>
      <c r="G259" s="208" t="s">
        <v>320</v>
      </c>
      <c r="H259" s="209">
        <v>48.963000000000001</v>
      </c>
      <c r="I259" s="210"/>
      <c r="J259" s="211">
        <f>ROUND(I259*H259,2)</f>
        <v>0</v>
      </c>
      <c r="K259" s="207" t="s">
        <v>175</v>
      </c>
      <c r="L259" s="45"/>
      <c r="M259" s="212" t="s">
        <v>19</v>
      </c>
      <c r="N259" s="213" t="s">
        <v>49</v>
      </c>
      <c r="O259" s="85"/>
      <c r="P259" s="214">
        <f>O259*H259</f>
        <v>0</v>
      </c>
      <c r="Q259" s="214">
        <v>0.01856</v>
      </c>
      <c r="R259" s="214">
        <f>Q259*H259</f>
        <v>0.90875328</v>
      </c>
      <c r="S259" s="214">
        <v>0</v>
      </c>
      <c r="T259" s="215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16" t="s">
        <v>164</v>
      </c>
      <c r="AT259" s="216" t="s">
        <v>159</v>
      </c>
      <c r="AU259" s="216" t="s">
        <v>88</v>
      </c>
      <c r="AY259" s="18" t="s">
        <v>157</v>
      </c>
      <c r="BE259" s="217">
        <f>IF(N259="základní",J259,0)</f>
        <v>0</v>
      </c>
      <c r="BF259" s="217">
        <f>IF(N259="snížená",J259,0)</f>
        <v>0</v>
      </c>
      <c r="BG259" s="217">
        <f>IF(N259="zákl. přenesená",J259,0)</f>
        <v>0</v>
      </c>
      <c r="BH259" s="217">
        <f>IF(N259="sníž. přenesená",J259,0)</f>
        <v>0</v>
      </c>
      <c r="BI259" s="217">
        <f>IF(N259="nulová",J259,0)</f>
        <v>0</v>
      </c>
      <c r="BJ259" s="18" t="s">
        <v>86</v>
      </c>
      <c r="BK259" s="217">
        <f>ROUND(I259*H259,2)</f>
        <v>0</v>
      </c>
      <c r="BL259" s="18" t="s">
        <v>164</v>
      </c>
      <c r="BM259" s="216" t="s">
        <v>440</v>
      </c>
    </row>
    <row r="260" s="2" customFormat="1">
      <c r="A260" s="39"/>
      <c r="B260" s="40"/>
      <c r="C260" s="41"/>
      <c r="D260" s="218" t="s">
        <v>166</v>
      </c>
      <c r="E260" s="41"/>
      <c r="F260" s="219" t="s">
        <v>441</v>
      </c>
      <c r="G260" s="41"/>
      <c r="H260" s="41"/>
      <c r="I260" s="220"/>
      <c r="J260" s="41"/>
      <c r="K260" s="41"/>
      <c r="L260" s="45"/>
      <c r="M260" s="221"/>
      <c r="N260" s="222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166</v>
      </c>
      <c r="AU260" s="18" t="s">
        <v>88</v>
      </c>
    </row>
    <row r="261" s="13" customFormat="1">
      <c r="A261" s="13"/>
      <c r="B261" s="225"/>
      <c r="C261" s="226"/>
      <c r="D261" s="223" t="s">
        <v>170</v>
      </c>
      <c r="E261" s="227" t="s">
        <v>19</v>
      </c>
      <c r="F261" s="228" t="s">
        <v>442</v>
      </c>
      <c r="G261" s="226"/>
      <c r="H261" s="229">
        <v>34.787999999999997</v>
      </c>
      <c r="I261" s="230"/>
      <c r="J261" s="226"/>
      <c r="K261" s="226"/>
      <c r="L261" s="231"/>
      <c r="M261" s="232"/>
      <c r="N261" s="233"/>
      <c r="O261" s="233"/>
      <c r="P261" s="233"/>
      <c r="Q261" s="233"/>
      <c r="R261" s="233"/>
      <c r="S261" s="233"/>
      <c r="T261" s="234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5" t="s">
        <v>170</v>
      </c>
      <c r="AU261" s="235" t="s">
        <v>88</v>
      </c>
      <c r="AV261" s="13" t="s">
        <v>88</v>
      </c>
      <c r="AW261" s="13" t="s">
        <v>37</v>
      </c>
      <c r="AX261" s="13" t="s">
        <v>78</v>
      </c>
      <c r="AY261" s="235" t="s">
        <v>157</v>
      </c>
    </row>
    <row r="262" s="13" customFormat="1">
      <c r="A262" s="13"/>
      <c r="B262" s="225"/>
      <c r="C262" s="226"/>
      <c r="D262" s="223" t="s">
        <v>170</v>
      </c>
      <c r="E262" s="227" t="s">
        <v>19</v>
      </c>
      <c r="F262" s="228" t="s">
        <v>443</v>
      </c>
      <c r="G262" s="226"/>
      <c r="H262" s="229">
        <v>14.175000000000001</v>
      </c>
      <c r="I262" s="230"/>
      <c r="J262" s="226"/>
      <c r="K262" s="226"/>
      <c r="L262" s="231"/>
      <c r="M262" s="232"/>
      <c r="N262" s="233"/>
      <c r="O262" s="233"/>
      <c r="P262" s="233"/>
      <c r="Q262" s="233"/>
      <c r="R262" s="233"/>
      <c r="S262" s="233"/>
      <c r="T262" s="23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5" t="s">
        <v>170</v>
      </c>
      <c r="AU262" s="235" t="s">
        <v>88</v>
      </c>
      <c r="AV262" s="13" t="s">
        <v>88</v>
      </c>
      <c r="AW262" s="13" t="s">
        <v>37</v>
      </c>
      <c r="AX262" s="13" t="s">
        <v>78</v>
      </c>
      <c r="AY262" s="235" t="s">
        <v>157</v>
      </c>
    </row>
    <row r="263" s="2" customFormat="1" ht="21.75" customHeight="1">
      <c r="A263" s="39"/>
      <c r="B263" s="40"/>
      <c r="C263" s="205" t="s">
        <v>444</v>
      </c>
      <c r="D263" s="205" t="s">
        <v>159</v>
      </c>
      <c r="E263" s="206" t="s">
        <v>445</v>
      </c>
      <c r="F263" s="207" t="s">
        <v>446</v>
      </c>
      <c r="G263" s="208" t="s">
        <v>271</v>
      </c>
      <c r="H263" s="209">
        <v>2</v>
      </c>
      <c r="I263" s="210"/>
      <c r="J263" s="211">
        <f>ROUND(I263*H263,2)</f>
        <v>0</v>
      </c>
      <c r="K263" s="207" t="s">
        <v>175</v>
      </c>
      <c r="L263" s="45"/>
      <c r="M263" s="212" t="s">
        <v>19</v>
      </c>
      <c r="N263" s="213" t="s">
        <v>49</v>
      </c>
      <c r="O263" s="85"/>
      <c r="P263" s="214">
        <f>O263*H263</f>
        <v>0</v>
      </c>
      <c r="Q263" s="214">
        <v>0.026929999999999999</v>
      </c>
      <c r="R263" s="214">
        <f>Q263*H263</f>
        <v>0.053859999999999998</v>
      </c>
      <c r="S263" s="214">
        <v>0</v>
      </c>
      <c r="T263" s="215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16" t="s">
        <v>164</v>
      </c>
      <c r="AT263" s="216" t="s">
        <v>159</v>
      </c>
      <c r="AU263" s="216" t="s">
        <v>88</v>
      </c>
      <c r="AY263" s="18" t="s">
        <v>157</v>
      </c>
      <c r="BE263" s="217">
        <f>IF(N263="základní",J263,0)</f>
        <v>0</v>
      </c>
      <c r="BF263" s="217">
        <f>IF(N263="snížená",J263,0)</f>
        <v>0</v>
      </c>
      <c r="BG263" s="217">
        <f>IF(N263="zákl. přenesená",J263,0)</f>
        <v>0</v>
      </c>
      <c r="BH263" s="217">
        <f>IF(N263="sníž. přenesená",J263,0)</f>
        <v>0</v>
      </c>
      <c r="BI263" s="217">
        <f>IF(N263="nulová",J263,0)</f>
        <v>0</v>
      </c>
      <c r="BJ263" s="18" t="s">
        <v>86</v>
      </c>
      <c r="BK263" s="217">
        <f>ROUND(I263*H263,2)</f>
        <v>0</v>
      </c>
      <c r="BL263" s="18" t="s">
        <v>164</v>
      </c>
      <c r="BM263" s="216" t="s">
        <v>447</v>
      </c>
    </row>
    <row r="264" s="2" customFormat="1">
      <c r="A264" s="39"/>
      <c r="B264" s="40"/>
      <c r="C264" s="41"/>
      <c r="D264" s="218" t="s">
        <v>166</v>
      </c>
      <c r="E264" s="41"/>
      <c r="F264" s="219" t="s">
        <v>448</v>
      </c>
      <c r="G264" s="41"/>
      <c r="H264" s="41"/>
      <c r="I264" s="220"/>
      <c r="J264" s="41"/>
      <c r="K264" s="41"/>
      <c r="L264" s="45"/>
      <c r="M264" s="221"/>
      <c r="N264" s="222"/>
      <c r="O264" s="85"/>
      <c r="P264" s="85"/>
      <c r="Q264" s="85"/>
      <c r="R264" s="85"/>
      <c r="S264" s="85"/>
      <c r="T264" s="86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166</v>
      </c>
      <c r="AU264" s="18" t="s">
        <v>88</v>
      </c>
    </row>
    <row r="265" s="13" customFormat="1">
      <c r="A265" s="13"/>
      <c r="B265" s="225"/>
      <c r="C265" s="226"/>
      <c r="D265" s="223" t="s">
        <v>170</v>
      </c>
      <c r="E265" s="227" t="s">
        <v>19</v>
      </c>
      <c r="F265" s="228" t="s">
        <v>449</v>
      </c>
      <c r="G265" s="226"/>
      <c r="H265" s="229">
        <v>2</v>
      </c>
      <c r="I265" s="230"/>
      <c r="J265" s="226"/>
      <c r="K265" s="226"/>
      <c r="L265" s="231"/>
      <c r="M265" s="232"/>
      <c r="N265" s="233"/>
      <c r="O265" s="233"/>
      <c r="P265" s="233"/>
      <c r="Q265" s="233"/>
      <c r="R265" s="233"/>
      <c r="S265" s="233"/>
      <c r="T265" s="234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5" t="s">
        <v>170</v>
      </c>
      <c r="AU265" s="235" t="s">
        <v>88</v>
      </c>
      <c r="AV265" s="13" t="s">
        <v>88</v>
      </c>
      <c r="AW265" s="13" t="s">
        <v>37</v>
      </c>
      <c r="AX265" s="13" t="s">
        <v>78</v>
      </c>
      <c r="AY265" s="235" t="s">
        <v>157</v>
      </c>
    </row>
    <row r="266" s="2" customFormat="1" ht="21.75" customHeight="1">
      <c r="A266" s="39"/>
      <c r="B266" s="40"/>
      <c r="C266" s="205" t="s">
        <v>450</v>
      </c>
      <c r="D266" s="205" t="s">
        <v>159</v>
      </c>
      <c r="E266" s="206" t="s">
        <v>451</v>
      </c>
      <c r="F266" s="207" t="s">
        <v>452</v>
      </c>
      <c r="G266" s="208" t="s">
        <v>271</v>
      </c>
      <c r="H266" s="209">
        <v>6</v>
      </c>
      <c r="I266" s="210"/>
      <c r="J266" s="211">
        <f>ROUND(I266*H266,2)</f>
        <v>0</v>
      </c>
      <c r="K266" s="207" t="s">
        <v>175</v>
      </c>
      <c r="L266" s="45"/>
      <c r="M266" s="212" t="s">
        <v>19</v>
      </c>
      <c r="N266" s="213" t="s">
        <v>49</v>
      </c>
      <c r="O266" s="85"/>
      <c r="P266" s="214">
        <f>O266*H266</f>
        <v>0</v>
      </c>
      <c r="Q266" s="214">
        <v>0.04555</v>
      </c>
      <c r="R266" s="214">
        <f>Q266*H266</f>
        <v>0.27329999999999999</v>
      </c>
      <c r="S266" s="214">
        <v>0</v>
      </c>
      <c r="T266" s="215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16" t="s">
        <v>164</v>
      </c>
      <c r="AT266" s="216" t="s">
        <v>159</v>
      </c>
      <c r="AU266" s="216" t="s">
        <v>88</v>
      </c>
      <c r="AY266" s="18" t="s">
        <v>157</v>
      </c>
      <c r="BE266" s="217">
        <f>IF(N266="základní",J266,0)</f>
        <v>0</v>
      </c>
      <c r="BF266" s="217">
        <f>IF(N266="snížená",J266,0)</f>
        <v>0</v>
      </c>
      <c r="BG266" s="217">
        <f>IF(N266="zákl. přenesená",J266,0)</f>
        <v>0</v>
      </c>
      <c r="BH266" s="217">
        <f>IF(N266="sníž. přenesená",J266,0)</f>
        <v>0</v>
      </c>
      <c r="BI266" s="217">
        <f>IF(N266="nulová",J266,0)</f>
        <v>0</v>
      </c>
      <c r="BJ266" s="18" t="s">
        <v>86</v>
      </c>
      <c r="BK266" s="217">
        <f>ROUND(I266*H266,2)</f>
        <v>0</v>
      </c>
      <c r="BL266" s="18" t="s">
        <v>164</v>
      </c>
      <c r="BM266" s="216" t="s">
        <v>453</v>
      </c>
    </row>
    <row r="267" s="2" customFormat="1">
      <c r="A267" s="39"/>
      <c r="B267" s="40"/>
      <c r="C267" s="41"/>
      <c r="D267" s="218" t="s">
        <v>166</v>
      </c>
      <c r="E267" s="41"/>
      <c r="F267" s="219" t="s">
        <v>454</v>
      </c>
      <c r="G267" s="41"/>
      <c r="H267" s="41"/>
      <c r="I267" s="220"/>
      <c r="J267" s="41"/>
      <c r="K267" s="41"/>
      <c r="L267" s="45"/>
      <c r="M267" s="221"/>
      <c r="N267" s="222"/>
      <c r="O267" s="85"/>
      <c r="P267" s="85"/>
      <c r="Q267" s="85"/>
      <c r="R267" s="85"/>
      <c r="S267" s="85"/>
      <c r="T267" s="86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166</v>
      </c>
      <c r="AU267" s="18" t="s">
        <v>88</v>
      </c>
    </row>
    <row r="268" s="13" customFormat="1">
      <c r="A268" s="13"/>
      <c r="B268" s="225"/>
      <c r="C268" s="226"/>
      <c r="D268" s="223" t="s">
        <v>170</v>
      </c>
      <c r="E268" s="227" t="s">
        <v>19</v>
      </c>
      <c r="F268" s="228" t="s">
        <v>455</v>
      </c>
      <c r="G268" s="226"/>
      <c r="H268" s="229">
        <v>6</v>
      </c>
      <c r="I268" s="230"/>
      <c r="J268" s="226"/>
      <c r="K268" s="226"/>
      <c r="L268" s="231"/>
      <c r="M268" s="232"/>
      <c r="N268" s="233"/>
      <c r="O268" s="233"/>
      <c r="P268" s="233"/>
      <c r="Q268" s="233"/>
      <c r="R268" s="233"/>
      <c r="S268" s="233"/>
      <c r="T268" s="23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5" t="s">
        <v>170</v>
      </c>
      <c r="AU268" s="235" t="s">
        <v>88</v>
      </c>
      <c r="AV268" s="13" t="s">
        <v>88</v>
      </c>
      <c r="AW268" s="13" t="s">
        <v>37</v>
      </c>
      <c r="AX268" s="13" t="s">
        <v>78</v>
      </c>
      <c r="AY268" s="235" t="s">
        <v>157</v>
      </c>
    </row>
    <row r="269" s="2" customFormat="1" ht="21.75" customHeight="1">
      <c r="A269" s="39"/>
      <c r="B269" s="40"/>
      <c r="C269" s="205" t="s">
        <v>456</v>
      </c>
      <c r="D269" s="205" t="s">
        <v>159</v>
      </c>
      <c r="E269" s="206" t="s">
        <v>457</v>
      </c>
      <c r="F269" s="207" t="s">
        <v>458</v>
      </c>
      <c r="G269" s="208" t="s">
        <v>271</v>
      </c>
      <c r="H269" s="209">
        <v>9</v>
      </c>
      <c r="I269" s="210"/>
      <c r="J269" s="211">
        <f>ROUND(I269*H269,2)</f>
        <v>0</v>
      </c>
      <c r="K269" s="207" t="s">
        <v>175</v>
      </c>
      <c r="L269" s="45"/>
      <c r="M269" s="212" t="s">
        <v>19</v>
      </c>
      <c r="N269" s="213" t="s">
        <v>49</v>
      </c>
      <c r="O269" s="85"/>
      <c r="P269" s="214">
        <f>O269*H269</f>
        <v>0</v>
      </c>
      <c r="Q269" s="214">
        <v>0.054550000000000001</v>
      </c>
      <c r="R269" s="214">
        <f>Q269*H269</f>
        <v>0.49095</v>
      </c>
      <c r="S269" s="214">
        <v>0</v>
      </c>
      <c r="T269" s="215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16" t="s">
        <v>164</v>
      </c>
      <c r="AT269" s="216" t="s">
        <v>159</v>
      </c>
      <c r="AU269" s="216" t="s">
        <v>88</v>
      </c>
      <c r="AY269" s="18" t="s">
        <v>157</v>
      </c>
      <c r="BE269" s="217">
        <f>IF(N269="základní",J269,0)</f>
        <v>0</v>
      </c>
      <c r="BF269" s="217">
        <f>IF(N269="snížená",J269,0)</f>
        <v>0</v>
      </c>
      <c r="BG269" s="217">
        <f>IF(N269="zákl. přenesená",J269,0)</f>
        <v>0</v>
      </c>
      <c r="BH269" s="217">
        <f>IF(N269="sníž. přenesená",J269,0)</f>
        <v>0</v>
      </c>
      <c r="BI269" s="217">
        <f>IF(N269="nulová",J269,0)</f>
        <v>0</v>
      </c>
      <c r="BJ269" s="18" t="s">
        <v>86</v>
      </c>
      <c r="BK269" s="217">
        <f>ROUND(I269*H269,2)</f>
        <v>0</v>
      </c>
      <c r="BL269" s="18" t="s">
        <v>164</v>
      </c>
      <c r="BM269" s="216" t="s">
        <v>459</v>
      </c>
    </row>
    <row r="270" s="2" customFormat="1">
      <c r="A270" s="39"/>
      <c r="B270" s="40"/>
      <c r="C270" s="41"/>
      <c r="D270" s="218" t="s">
        <v>166</v>
      </c>
      <c r="E270" s="41"/>
      <c r="F270" s="219" t="s">
        <v>460</v>
      </c>
      <c r="G270" s="41"/>
      <c r="H270" s="41"/>
      <c r="I270" s="220"/>
      <c r="J270" s="41"/>
      <c r="K270" s="41"/>
      <c r="L270" s="45"/>
      <c r="M270" s="221"/>
      <c r="N270" s="222"/>
      <c r="O270" s="85"/>
      <c r="P270" s="85"/>
      <c r="Q270" s="85"/>
      <c r="R270" s="85"/>
      <c r="S270" s="85"/>
      <c r="T270" s="86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166</v>
      </c>
      <c r="AU270" s="18" t="s">
        <v>88</v>
      </c>
    </row>
    <row r="271" s="13" customFormat="1">
      <c r="A271" s="13"/>
      <c r="B271" s="225"/>
      <c r="C271" s="226"/>
      <c r="D271" s="223" t="s">
        <v>170</v>
      </c>
      <c r="E271" s="227" t="s">
        <v>19</v>
      </c>
      <c r="F271" s="228" t="s">
        <v>461</v>
      </c>
      <c r="G271" s="226"/>
      <c r="H271" s="229">
        <v>9</v>
      </c>
      <c r="I271" s="230"/>
      <c r="J271" s="226"/>
      <c r="K271" s="226"/>
      <c r="L271" s="231"/>
      <c r="M271" s="232"/>
      <c r="N271" s="233"/>
      <c r="O271" s="233"/>
      <c r="P271" s="233"/>
      <c r="Q271" s="233"/>
      <c r="R271" s="233"/>
      <c r="S271" s="233"/>
      <c r="T271" s="234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5" t="s">
        <v>170</v>
      </c>
      <c r="AU271" s="235" t="s">
        <v>88</v>
      </c>
      <c r="AV271" s="13" t="s">
        <v>88</v>
      </c>
      <c r="AW271" s="13" t="s">
        <v>37</v>
      </c>
      <c r="AX271" s="13" t="s">
        <v>78</v>
      </c>
      <c r="AY271" s="235" t="s">
        <v>157</v>
      </c>
    </row>
    <row r="272" s="2" customFormat="1" ht="21.75" customHeight="1">
      <c r="A272" s="39"/>
      <c r="B272" s="40"/>
      <c r="C272" s="205" t="s">
        <v>462</v>
      </c>
      <c r="D272" s="205" t="s">
        <v>159</v>
      </c>
      <c r="E272" s="206" t="s">
        <v>463</v>
      </c>
      <c r="F272" s="207" t="s">
        <v>464</v>
      </c>
      <c r="G272" s="208" t="s">
        <v>223</v>
      </c>
      <c r="H272" s="209">
        <v>0.124</v>
      </c>
      <c r="I272" s="210"/>
      <c r="J272" s="211">
        <f>ROUND(I272*H272,2)</f>
        <v>0</v>
      </c>
      <c r="K272" s="207" t="s">
        <v>175</v>
      </c>
      <c r="L272" s="45"/>
      <c r="M272" s="212" t="s">
        <v>19</v>
      </c>
      <c r="N272" s="213" t="s">
        <v>49</v>
      </c>
      <c r="O272" s="85"/>
      <c r="P272" s="214">
        <f>O272*H272</f>
        <v>0</v>
      </c>
      <c r="Q272" s="214">
        <v>0.019539999999999998</v>
      </c>
      <c r="R272" s="214">
        <f>Q272*H272</f>
        <v>0.0024229599999999996</v>
      </c>
      <c r="S272" s="214">
        <v>0</v>
      </c>
      <c r="T272" s="215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16" t="s">
        <v>164</v>
      </c>
      <c r="AT272" s="216" t="s">
        <v>159</v>
      </c>
      <c r="AU272" s="216" t="s">
        <v>88</v>
      </c>
      <c r="AY272" s="18" t="s">
        <v>157</v>
      </c>
      <c r="BE272" s="217">
        <f>IF(N272="základní",J272,0)</f>
        <v>0</v>
      </c>
      <c r="BF272" s="217">
        <f>IF(N272="snížená",J272,0)</f>
        <v>0</v>
      </c>
      <c r="BG272" s="217">
        <f>IF(N272="zákl. přenesená",J272,0)</f>
        <v>0</v>
      </c>
      <c r="BH272" s="217">
        <f>IF(N272="sníž. přenesená",J272,0)</f>
        <v>0</v>
      </c>
      <c r="BI272" s="217">
        <f>IF(N272="nulová",J272,0)</f>
        <v>0</v>
      </c>
      <c r="BJ272" s="18" t="s">
        <v>86</v>
      </c>
      <c r="BK272" s="217">
        <f>ROUND(I272*H272,2)</f>
        <v>0</v>
      </c>
      <c r="BL272" s="18" t="s">
        <v>164</v>
      </c>
      <c r="BM272" s="216" t="s">
        <v>465</v>
      </c>
    </row>
    <row r="273" s="2" customFormat="1">
      <c r="A273" s="39"/>
      <c r="B273" s="40"/>
      <c r="C273" s="41"/>
      <c r="D273" s="218" t="s">
        <v>166</v>
      </c>
      <c r="E273" s="41"/>
      <c r="F273" s="219" t="s">
        <v>466</v>
      </c>
      <c r="G273" s="41"/>
      <c r="H273" s="41"/>
      <c r="I273" s="220"/>
      <c r="J273" s="41"/>
      <c r="K273" s="41"/>
      <c r="L273" s="45"/>
      <c r="M273" s="221"/>
      <c r="N273" s="222"/>
      <c r="O273" s="85"/>
      <c r="P273" s="85"/>
      <c r="Q273" s="85"/>
      <c r="R273" s="85"/>
      <c r="S273" s="85"/>
      <c r="T273" s="86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166</v>
      </c>
      <c r="AU273" s="18" t="s">
        <v>88</v>
      </c>
    </row>
    <row r="274" s="2" customFormat="1" ht="16.5" customHeight="1">
      <c r="A274" s="39"/>
      <c r="B274" s="40"/>
      <c r="C274" s="236" t="s">
        <v>467</v>
      </c>
      <c r="D274" s="236" t="s">
        <v>242</v>
      </c>
      <c r="E274" s="237" t="s">
        <v>468</v>
      </c>
      <c r="F274" s="238" t="s">
        <v>469</v>
      </c>
      <c r="G274" s="239" t="s">
        <v>223</v>
      </c>
      <c r="H274" s="240">
        <v>0.10100000000000001</v>
      </c>
      <c r="I274" s="241"/>
      <c r="J274" s="242">
        <f>ROUND(I274*H274,2)</f>
        <v>0</v>
      </c>
      <c r="K274" s="238" t="s">
        <v>175</v>
      </c>
      <c r="L274" s="243"/>
      <c r="M274" s="244" t="s">
        <v>19</v>
      </c>
      <c r="N274" s="245" t="s">
        <v>49</v>
      </c>
      <c r="O274" s="85"/>
      <c r="P274" s="214">
        <f>O274*H274</f>
        <v>0</v>
      </c>
      <c r="Q274" s="214">
        <v>1</v>
      </c>
      <c r="R274" s="214">
        <f>Q274*H274</f>
        <v>0.10100000000000001</v>
      </c>
      <c r="S274" s="214">
        <v>0</v>
      </c>
      <c r="T274" s="215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16" t="s">
        <v>214</v>
      </c>
      <c r="AT274" s="216" t="s">
        <v>242</v>
      </c>
      <c r="AU274" s="216" t="s">
        <v>88</v>
      </c>
      <c r="AY274" s="18" t="s">
        <v>157</v>
      </c>
      <c r="BE274" s="217">
        <f>IF(N274="základní",J274,0)</f>
        <v>0</v>
      </c>
      <c r="BF274" s="217">
        <f>IF(N274="snížená",J274,0)</f>
        <v>0</v>
      </c>
      <c r="BG274" s="217">
        <f>IF(N274="zákl. přenesená",J274,0)</f>
        <v>0</v>
      </c>
      <c r="BH274" s="217">
        <f>IF(N274="sníž. přenesená",J274,0)</f>
        <v>0</v>
      </c>
      <c r="BI274" s="217">
        <f>IF(N274="nulová",J274,0)</f>
        <v>0</v>
      </c>
      <c r="BJ274" s="18" t="s">
        <v>86</v>
      </c>
      <c r="BK274" s="217">
        <f>ROUND(I274*H274,2)</f>
        <v>0</v>
      </c>
      <c r="BL274" s="18" t="s">
        <v>164</v>
      </c>
      <c r="BM274" s="216" t="s">
        <v>470</v>
      </c>
    </row>
    <row r="275" s="13" customFormat="1">
      <c r="A275" s="13"/>
      <c r="B275" s="225"/>
      <c r="C275" s="226"/>
      <c r="D275" s="223" t="s">
        <v>170</v>
      </c>
      <c r="E275" s="227" t="s">
        <v>19</v>
      </c>
      <c r="F275" s="228" t="s">
        <v>471</v>
      </c>
      <c r="G275" s="226"/>
      <c r="H275" s="229">
        <v>0.096000000000000002</v>
      </c>
      <c r="I275" s="230"/>
      <c r="J275" s="226"/>
      <c r="K275" s="226"/>
      <c r="L275" s="231"/>
      <c r="M275" s="232"/>
      <c r="N275" s="233"/>
      <c r="O275" s="233"/>
      <c r="P275" s="233"/>
      <c r="Q275" s="233"/>
      <c r="R275" s="233"/>
      <c r="S275" s="233"/>
      <c r="T275" s="23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5" t="s">
        <v>170</v>
      </c>
      <c r="AU275" s="235" t="s">
        <v>88</v>
      </c>
      <c r="AV275" s="13" t="s">
        <v>88</v>
      </c>
      <c r="AW275" s="13" t="s">
        <v>37</v>
      </c>
      <c r="AX275" s="13" t="s">
        <v>78</v>
      </c>
      <c r="AY275" s="235" t="s">
        <v>157</v>
      </c>
    </row>
    <row r="276" s="13" customFormat="1">
      <c r="A276" s="13"/>
      <c r="B276" s="225"/>
      <c r="C276" s="226"/>
      <c r="D276" s="223" t="s">
        <v>170</v>
      </c>
      <c r="E276" s="226"/>
      <c r="F276" s="228" t="s">
        <v>472</v>
      </c>
      <c r="G276" s="226"/>
      <c r="H276" s="229">
        <v>0.10100000000000001</v>
      </c>
      <c r="I276" s="230"/>
      <c r="J276" s="226"/>
      <c r="K276" s="226"/>
      <c r="L276" s="231"/>
      <c r="M276" s="232"/>
      <c r="N276" s="233"/>
      <c r="O276" s="233"/>
      <c r="P276" s="233"/>
      <c r="Q276" s="233"/>
      <c r="R276" s="233"/>
      <c r="S276" s="233"/>
      <c r="T276" s="23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5" t="s">
        <v>170</v>
      </c>
      <c r="AU276" s="235" t="s">
        <v>88</v>
      </c>
      <c r="AV276" s="13" t="s">
        <v>88</v>
      </c>
      <c r="AW276" s="13" t="s">
        <v>4</v>
      </c>
      <c r="AX276" s="13" t="s">
        <v>86</v>
      </c>
      <c r="AY276" s="235" t="s">
        <v>157</v>
      </c>
    </row>
    <row r="277" s="2" customFormat="1" ht="16.5" customHeight="1">
      <c r="A277" s="39"/>
      <c r="B277" s="40"/>
      <c r="C277" s="236" t="s">
        <v>473</v>
      </c>
      <c r="D277" s="236" t="s">
        <v>242</v>
      </c>
      <c r="E277" s="237" t="s">
        <v>474</v>
      </c>
      <c r="F277" s="238" t="s">
        <v>475</v>
      </c>
      <c r="G277" s="239" t="s">
        <v>223</v>
      </c>
      <c r="H277" s="240">
        <v>0.029000000000000001</v>
      </c>
      <c r="I277" s="241"/>
      <c r="J277" s="242">
        <f>ROUND(I277*H277,2)</f>
        <v>0</v>
      </c>
      <c r="K277" s="238" t="s">
        <v>175</v>
      </c>
      <c r="L277" s="243"/>
      <c r="M277" s="244" t="s">
        <v>19</v>
      </c>
      <c r="N277" s="245" t="s">
        <v>49</v>
      </c>
      <c r="O277" s="85"/>
      <c r="P277" s="214">
        <f>O277*H277</f>
        <v>0</v>
      </c>
      <c r="Q277" s="214">
        <v>1</v>
      </c>
      <c r="R277" s="214">
        <f>Q277*H277</f>
        <v>0.029000000000000001</v>
      </c>
      <c r="S277" s="214">
        <v>0</v>
      </c>
      <c r="T277" s="215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16" t="s">
        <v>214</v>
      </c>
      <c r="AT277" s="216" t="s">
        <v>242</v>
      </c>
      <c r="AU277" s="216" t="s">
        <v>88</v>
      </c>
      <c r="AY277" s="18" t="s">
        <v>157</v>
      </c>
      <c r="BE277" s="217">
        <f>IF(N277="základní",J277,0)</f>
        <v>0</v>
      </c>
      <c r="BF277" s="217">
        <f>IF(N277="snížená",J277,0)</f>
        <v>0</v>
      </c>
      <c r="BG277" s="217">
        <f>IF(N277="zákl. přenesená",J277,0)</f>
        <v>0</v>
      </c>
      <c r="BH277" s="217">
        <f>IF(N277="sníž. přenesená",J277,0)</f>
        <v>0</v>
      </c>
      <c r="BI277" s="217">
        <f>IF(N277="nulová",J277,0)</f>
        <v>0</v>
      </c>
      <c r="BJ277" s="18" t="s">
        <v>86</v>
      </c>
      <c r="BK277" s="217">
        <f>ROUND(I277*H277,2)</f>
        <v>0</v>
      </c>
      <c r="BL277" s="18" t="s">
        <v>164</v>
      </c>
      <c r="BM277" s="216" t="s">
        <v>476</v>
      </c>
    </row>
    <row r="278" s="13" customFormat="1">
      <c r="A278" s="13"/>
      <c r="B278" s="225"/>
      <c r="C278" s="226"/>
      <c r="D278" s="223" t="s">
        <v>170</v>
      </c>
      <c r="E278" s="227" t="s">
        <v>19</v>
      </c>
      <c r="F278" s="228" t="s">
        <v>477</v>
      </c>
      <c r="G278" s="226"/>
      <c r="H278" s="229">
        <v>0.028000000000000001</v>
      </c>
      <c r="I278" s="230"/>
      <c r="J278" s="226"/>
      <c r="K278" s="226"/>
      <c r="L278" s="231"/>
      <c r="M278" s="232"/>
      <c r="N278" s="233"/>
      <c r="O278" s="233"/>
      <c r="P278" s="233"/>
      <c r="Q278" s="233"/>
      <c r="R278" s="233"/>
      <c r="S278" s="233"/>
      <c r="T278" s="234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5" t="s">
        <v>170</v>
      </c>
      <c r="AU278" s="235" t="s">
        <v>88</v>
      </c>
      <c r="AV278" s="13" t="s">
        <v>88</v>
      </c>
      <c r="AW278" s="13" t="s">
        <v>37</v>
      </c>
      <c r="AX278" s="13" t="s">
        <v>78</v>
      </c>
      <c r="AY278" s="235" t="s">
        <v>157</v>
      </c>
    </row>
    <row r="279" s="13" customFormat="1">
      <c r="A279" s="13"/>
      <c r="B279" s="225"/>
      <c r="C279" s="226"/>
      <c r="D279" s="223" t="s">
        <v>170</v>
      </c>
      <c r="E279" s="226"/>
      <c r="F279" s="228" t="s">
        <v>478</v>
      </c>
      <c r="G279" s="226"/>
      <c r="H279" s="229">
        <v>0.029000000000000001</v>
      </c>
      <c r="I279" s="230"/>
      <c r="J279" s="226"/>
      <c r="K279" s="226"/>
      <c r="L279" s="231"/>
      <c r="M279" s="232"/>
      <c r="N279" s="233"/>
      <c r="O279" s="233"/>
      <c r="P279" s="233"/>
      <c r="Q279" s="233"/>
      <c r="R279" s="233"/>
      <c r="S279" s="233"/>
      <c r="T279" s="23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5" t="s">
        <v>170</v>
      </c>
      <c r="AU279" s="235" t="s">
        <v>88</v>
      </c>
      <c r="AV279" s="13" t="s">
        <v>88</v>
      </c>
      <c r="AW279" s="13" t="s">
        <v>4</v>
      </c>
      <c r="AX279" s="13" t="s">
        <v>86</v>
      </c>
      <c r="AY279" s="235" t="s">
        <v>157</v>
      </c>
    </row>
    <row r="280" s="2" customFormat="1" ht="24.15" customHeight="1">
      <c r="A280" s="39"/>
      <c r="B280" s="40"/>
      <c r="C280" s="205" t="s">
        <v>479</v>
      </c>
      <c r="D280" s="205" t="s">
        <v>159</v>
      </c>
      <c r="E280" s="206" t="s">
        <v>480</v>
      </c>
      <c r="F280" s="207" t="s">
        <v>481</v>
      </c>
      <c r="G280" s="208" t="s">
        <v>162</v>
      </c>
      <c r="H280" s="209">
        <v>16.925000000000001</v>
      </c>
      <c r="I280" s="210"/>
      <c r="J280" s="211">
        <f>ROUND(I280*H280,2)</f>
        <v>0</v>
      </c>
      <c r="K280" s="207" t="s">
        <v>175</v>
      </c>
      <c r="L280" s="45"/>
      <c r="M280" s="212" t="s">
        <v>19</v>
      </c>
      <c r="N280" s="213" t="s">
        <v>49</v>
      </c>
      <c r="O280" s="85"/>
      <c r="P280" s="214">
        <f>O280*H280</f>
        <v>0</v>
      </c>
      <c r="Q280" s="214">
        <v>0.11396000000000001</v>
      </c>
      <c r="R280" s="214">
        <f>Q280*H280</f>
        <v>1.9287730000000001</v>
      </c>
      <c r="S280" s="214">
        <v>0</v>
      </c>
      <c r="T280" s="215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16" t="s">
        <v>164</v>
      </c>
      <c r="AT280" s="216" t="s">
        <v>159</v>
      </c>
      <c r="AU280" s="216" t="s">
        <v>88</v>
      </c>
      <c r="AY280" s="18" t="s">
        <v>157</v>
      </c>
      <c r="BE280" s="217">
        <f>IF(N280="základní",J280,0)</f>
        <v>0</v>
      </c>
      <c r="BF280" s="217">
        <f>IF(N280="snížená",J280,0)</f>
        <v>0</v>
      </c>
      <c r="BG280" s="217">
        <f>IF(N280="zákl. přenesená",J280,0)</f>
        <v>0</v>
      </c>
      <c r="BH280" s="217">
        <f>IF(N280="sníž. přenesená",J280,0)</f>
        <v>0</v>
      </c>
      <c r="BI280" s="217">
        <f>IF(N280="nulová",J280,0)</f>
        <v>0</v>
      </c>
      <c r="BJ280" s="18" t="s">
        <v>86</v>
      </c>
      <c r="BK280" s="217">
        <f>ROUND(I280*H280,2)</f>
        <v>0</v>
      </c>
      <c r="BL280" s="18" t="s">
        <v>164</v>
      </c>
      <c r="BM280" s="216" t="s">
        <v>482</v>
      </c>
    </row>
    <row r="281" s="2" customFormat="1">
      <c r="A281" s="39"/>
      <c r="B281" s="40"/>
      <c r="C281" s="41"/>
      <c r="D281" s="218" t="s">
        <v>166</v>
      </c>
      <c r="E281" s="41"/>
      <c r="F281" s="219" t="s">
        <v>483</v>
      </c>
      <c r="G281" s="41"/>
      <c r="H281" s="41"/>
      <c r="I281" s="220"/>
      <c r="J281" s="41"/>
      <c r="K281" s="41"/>
      <c r="L281" s="45"/>
      <c r="M281" s="221"/>
      <c r="N281" s="222"/>
      <c r="O281" s="85"/>
      <c r="P281" s="85"/>
      <c r="Q281" s="85"/>
      <c r="R281" s="85"/>
      <c r="S281" s="85"/>
      <c r="T281" s="86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166</v>
      </c>
      <c r="AU281" s="18" t="s">
        <v>88</v>
      </c>
    </row>
    <row r="282" s="13" customFormat="1">
      <c r="A282" s="13"/>
      <c r="B282" s="225"/>
      <c r="C282" s="226"/>
      <c r="D282" s="223" t="s">
        <v>170</v>
      </c>
      <c r="E282" s="227" t="s">
        <v>19</v>
      </c>
      <c r="F282" s="228" t="s">
        <v>484</v>
      </c>
      <c r="G282" s="226"/>
      <c r="H282" s="229">
        <v>16.925000000000001</v>
      </c>
      <c r="I282" s="230"/>
      <c r="J282" s="226"/>
      <c r="K282" s="226"/>
      <c r="L282" s="231"/>
      <c r="M282" s="232"/>
      <c r="N282" s="233"/>
      <c r="O282" s="233"/>
      <c r="P282" s="233"/>
      <c r="Q282" s="233"/>
      <c r="R282" s="233"/>
      <c r="S282" s="233"/>
      <c r="T282" s="23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5" t="s">
        <v>170</v>
      </c>
      <c r="AU282" s="235" t="s">
        <v>88</v>
      </c>
      <c r="AV282" s="13" t="s">
        <v>88</v>
      </c>
      <c r="AW282" s="13" t="s">
        <v>37</v>
      </c>
      <c r="AX282" s="13" t="s">
        <v>78</v>
      </c>
      <c r="AY282" s="235" t="s">
        <v>157</v>
      </c>
    </row>
    <row r="283" s="12" customFormat="1" ht="22.8" customHeight="1">
      <c r="A283" s="12"/>
      <c r="B283" s="189"/>
      <c r="C283" s="190"/>
      <c r="D283" s="191" t="s">
        <v>77</v>
      </c>
      <c r="E283" s="203" t="s">
        <v>164</v>
      </c>
      <c r="F283" s="203" t="s">
        <v>485</v>
      </c>
      <c r="G283" s="190"/>
      <c r="H283" s="190"/>
      <c r="I283" s="193"/>
      <c r="J283" s="204">
        <f>BK283</f>
        <v>0</v>
      </c>
      <c r="K283" s="190"/>
      <c r="L283" s="195"/>
      <c r="M283" s="196"/>
      <c r="N283" s="197"/>
      <c r="O283" s="197"/>
      <c r="P283" s="198">
        <f>SUM(P284:P332)</f>
        <v>0</v>
      </c>
      <c r="Q283" s="197"/>
      <c r="R283" s="198">
        <f>SUM(R284:R332)</f>
        <v>68.393754139999999</v>
      </c>
      <c r="S283" s="197"/>
      <c r="T283" s="199">
        <f>SUM(T284:T332)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00" t="s">
        <v>86</v>
      </c>
      <c r="AT283" s="201" t="s">
        <v>77</v>
      </c>
      <c r="AU283" s="201" t="s">
        <v>86</v>
      </c>
      <c r="AY283" s="200" t="s">
        <v>157</v>
      </c>
      <c r="BK283" s="202">
        <f>SUM(BK284:BK332)</f>
        <v>0</v>
      </c>
    </row>
    <row r="284" s="2" customFormat="1" ht="24.15" customHeight="1">
      <c r="A284" s="39"/>
      <c r="B284" s="40"/>
      <c r="C284" s="205" t="s">
        <v>486</v>
      </c>
      <c r="D284" s="205" t="s">
        <v>159</v>
      </c>
      <c r="E284" s="206" t="s">
        <v>487</v>
      </c>
      <c r="F284" s="207" t="s">
        <v>488</v>
      </c>
      <c r="G284" s="208" t="s">
        <v>271</v>
      </c>
      <c r="H284" s="209">
        <v>54</v>
      </c>
      <c r="I284" s="210"/>
      <c r="J284" s="211">
        <f>ROUND(I284*H284,2)</f>
        <v>0</v>
      </c>
      <c r="K284" s="207" t="s">
        <v>19</v>
      </c>
      <c r="L284" s="45"/>
      <c r="M284" s="212" t="s">
        <v>19</v>
      </c>
      <c r="N284" s="213" t="s">
        <v>49</v>
      </c>
      <c r="O284" s="85"/>
      <c r="P284" s="214">
        <f>O284*H284</f>
        <v>0</v>
      </c>
      <c r="Q284" s="214">
        <v>6.0000000000000002E-05</v>
      </c>
      <c r="R284" s="214">
        <f>Q284*H284</f>
        <v>0.0032400000000000003</v>
      </c>
      <c r="S284" s="214">
        <v>0</v>
      </c>
      <c r="T284" s="215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16" t="s">
        <v>164</v>
      </c>
      <c r="AT284" s="216" t="s">
        <v>159</v>
      </c>
      <c r="AU284" s="216" t="s">
        <v>88</v>
      </c>
      <c r="AY284" s="18" t="s">
        <v>157</v>
      </c>
      <c r="BE284" s="217">
        <f>IF(N284="základní",J284,0)</f>
        <v>0</v>
      </c>
      <c r="BF284" s="217">
        <f>IF(N284="snížená",J284,0)</f>
        <v>0</v>
      </c>
      <c r="BG284" s="217">
        <f>IF(N284="zákl. přenesená",J284,0)</f>
        <v>0</v>
      </c>
      <c r="BH284" s="217">
        <f>IF(N284="sníž. přenesená",J284,0)</f>
        <v>0</v>
      </c>
      <c r="BI284" s="217">
        <f>IF(N284="nulová",J284,0)</f>
        <v>0</v>
      </c>
      <c r="BJ284" s="18" t="s">
        <v>86</v>
      </c>
      <c r="BK284" s="217">
        <f>ROUND(I284*H284,2)</f>
        <v>0</v>
      </c>
      <c r="BL284" s="18" t="s">
        <v>164</v>
      </c>
      <c r="BM284" s="216" t="s">
        <v>489</v>
      </c>
    </row>
    <row r="285" s="13" customFormat="1">
      <c r="A285" s="13"/>
      <c r="B285" s="225"/>
      <c r="C285" s="226"/>
      <c r="D285" s="223" t="s">
        <v>170</v>
      </c>
      <c r="E285" s="227" t="s">
        <v>19</v>
      </c>
      <c r="F285" s="228" t="s">
        <v>490</v>
      </c>
      <c r="G285" s="226"/>
      <c r="H285" s="229">
        <v>54</v>
      </c>
      <c r="I285" s="230"/>
      <c r="J285" s="226"/>
      <c r="K285" s="226"/>
      <c r="L285" s="231"/>
      <c r="M285" s="232"/>
      <c r="N285" s="233"/>
      <c r="O285" s="233"/>
      <c r="P285" s="233"/>
      <c r="Q285" s="233"/>
      <c r="R285" s="233"/>
      <c r="S285" s="233"/>
      <c r="T285" s="23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5" t="s">
        <v>170</v>
      </c>
      <c r="AU285" s="235" t="s">
        <v>88</v>
      </c>
      <c r="AV285" s="13" t="s">
        <v>88</v>
      </c>
      <c r="AW285" s="13" t="s">
        <v>37</v>
      </c>
      <c r="AX285" s="13" t="s">
        <v>78</v>
      </c>
      <c r="AY285" s="235" t="s">
        <v>157</v>
      </c>
    </row>
    <row r="286" s="2" customFormat="1" ht="16.5" customHeight="1">
      <c r="A286" s="39"/>
      <c r="B286" s="40"/>
      <c r="C286" s="236" t="s">
        <v>491</v>
      </c>
      <c r="D286" s="236" t="s">
        <v>242</v>
      </c>
      <c r="E286" s="237" t="s">
        <v>492</v>
      </c>
      <c r="F286" s="238" t="s">
        <v>493</v>
      </c>
      <c r="G286" s="239" t="s">
        <v>320</v>
      </c>
      <c r="H286" s="240">
        <v>11.988</v>
      </c>
      <c r="I286" s="241"/>
      <c r="J286" s="242">
        <f>ROUND(I286*H286,2)</f>
        <v>0</v>
      </c>
      <c r="K286" s="238" t="s">
        <v>175</v>
      </c>
      <c r="L286" s="243"/>
      <c r="M286" s="244" t="s">
        <v>19</v>
      </c>
      <c r="N286" s="245" t="s">
        <v>49</v>
      </c>
      <c r="O286" s="85"/>
      <c r="P286" s="214">
        <f>O286*H286</f>
        <v>0</v>
      </c>
      <c r="Q286" s="214">
        <v>0.00055000000000000003</v>
      </c>
      <c r="R286" s="214">
        <f>Q286*H286</f>
        <v>0.0065934000000000001</v>
      </c>
      <c r="S286" s="214">
        <v>0</v>
      </c>
      <c r="T286" s="215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16" t="s">
        <v>214</v>
      </c>
      <c r="AT286" s="216" t="s">
        <v>242</v>
      </c>
      <c r="AU286" s="216" t="s">
        <v>88</v>
      </c>
      <c r="AY286" s="18" t="s">
        <v>157</v>
      </c>
      <c r="BE286" s="217">
        <f>IF(N286="základní",J286,0)</f>
        <v>0</v>
      </c>
      <c r="BF286" s="217">
        <f>IF(N286="snížená",J286,0)</f>
        <v>0</v>
      </c>
      <c r="BG286" s="217">
        <f>IF(N286="zákl. přenesená",J286,0)</f>
        <v>0</v>
      </c>
      <c r="BH286" s="217">
        <f>IF(N286="sníž. přenesená",J286,0)</f>
        <v>0</v>
      </c>
      <c r="BI286" s="217">
        <f>IF(N286="nulová",J286,0)</f>
        <v>0</v>
      </c>
      <c r="BJ286" s="18" t="s">
        <v>86</v>
      </c>
      <c r="BK286" s="217">
        <f>ROUND(I286*H286,2)</f>
        <v>0</v>
      </c>
      <c r="BL286" s="18" t="s">
        <v>164</v>
      </c>
      <c r="BM286" s="216" t="s">
        <v>494</v>
      </c>
    </row>
    <row r="287" s="13" customFormat="1">
      <c r="A287" s="13"/>
      <c r="B287" s="225"/>
      <c r="C287" s="226"/>
      <c r="D287" s="223" t="s">
        <v>170</v>
      </c>
      <c r="E287" s="226"/>
      <c r="F287" s="228" t="s">
        <v>495</v>
      </c>
      <c r="G287" s="226"/>
      <c r="H287" s="229">
        <v>11.988</v>
      </c>
      <c r="I287" s="230"/>
      <c r="J287" s="226"/>
      <c r="K287" s="226"/>
      <c r="L287" s="231"/>
      <c r="M287" s="232"/>
      <c r="N287" s="233"/>
      <c r="O287" s="233"/>
      <c r="P287" s="233"/>
      <c r="Q287" s="233"/>
      <c r="R287" s="233"/>
      <c r="S287" s="233"/>
      <c r="T287" s="23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5" t="s">
        <v>170</v>
      </c>
      <c r="AU287" s="235" t="s">
        <v>88</v>
      </c>
      <c r="AV287" s="13" t="s">
        <v>88</v>
      </c>
      <c r="AW287" s="13" t="s">
        <v>4</v>
      </c>
      <c r="AX287" s="13" t="s">
        <v>86</v>
      </c>
      <c r="AY287" s="235" t="s">
        <v>157</v>
      </c>
    </row>
    <row r="288" s="2" customFormat="1" ht="24.15" customHeight="1">
      <c r="A288" s="39"/>
      <c r="B288" s="40"/>
      <c r="C288" s="205" t="s">
        <v>496</v>
      </c>
      <c r="D288" s="205" t="s">
        <v>159</v>
      </c>
      <c r="E288" s="206" t="s">
        <v>497</v>
      </c>
      <c r="F288" s="207" t="s">
        <v>498</v>
      </c>
      <c r="G288" s="208" t="s">
        <v>174</v>
      </c>
      <c r="H288" s="209">
        <v>24.869</v>
      </c>
      <c r="I288" s="210"/>
      <c r="J288" s="211">
        <f>ROUND(I288*H288,2)</f>
        <v>0</v>
      </c>
      <c r="K288" s="207" t="s">
        <v>175</v>
      </c>
      <c r="L288" s="45"/>
      <c r="M288" s="212" t="s">
        <v>19</v>
      </c>
      <c r="N288" s="213" t="s">
        <v>49</v>
      </c>
      <c r="O288" s="85"/>
      <c r="P288" s="214">
        <f>O288*H288</f>
        <v>0</v>
      </c>
      <c r="Q288" s="214">
        <v>2.5020099999999998</v>
      </c>
      <c r="R288" s="214">
        <f>Q288*H288</f>
        <v>62.222486689999997</v>
      </c>
      <c r="S288" s="214">
        <v>0</v>
      </c>
      <c r="T288" s="215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16" t="s">
        <v>164</v>
      </c>
      <c r="AT288" s="216" t="s">
        <v>159</v>
      </c>
      <c r="AU288" s="216" t="s">
        <v>88</v>
      </c>
      <c r="AY288" s="18" t="s">
        <v>157</v>
      </c>
      <c r="BE288" s="217">
        <f>IF(N288="základní",J288,0)</f>
        <v>0</v>
      </c>
      <c r="BF288" s="217">
        <f>IF(N288="snížená",J288,0)</f>
        <v>0</v>
      </c>
      <c r="BG288" s="217">
        <f>IF(N288="zákl. přenesená",J288,0)</f>
        <v>0</v>
      </c>
      <c r="BH288" s="217">
        <f>IF(N288="sníž. přenesená",J288,0)</f>
        <v>0</v>
      </c>
      <c r="BI288" s="217">
        <f>IF(N288="nulová",J288,0)</f>
        <v>0</v>
      </c>
      <c r="BJ288" s="18" t="s">
        <v>86</v>
      </c>
      <c r="BK288" s="217">
        <f>ROUND(I288*H288,2)</f>
        <v>0</v>
      </c>
      <c r="BL288" s="18" t="s">
        <v>164</v>
      </c>
      <c r="BM288" s="216" t="s">
        <v>499</v>
      </c>
    </row>
    <row r="289" s="2" customFormat="1">
      <c r="A289" s="39"/>
      <c r="B289" s="40"/>
      <c r="C289" s="41"/>
      <c r="D289" s="218" t="s">
        <v>166</v>
      </c>
      <c r="E289" s="41"/>
      <c r="F289" s="219" t="s">
        <v>500</v>
      </c>
      <c r="G289" s="41"/>
      <c r="H289" s="41"/>
      <c r="I289" s="220"/>
      <c r="J289" s="41"/>
      <c r="K289" s="41"/>
      <c r="L289" s="45"/>
      <c r="M289" s="221"/>
      <c r="N289" s="222"/>
      <c r="O289" s="85"/>
      <c r="P289" s="85"/>
      <c r="Q289" s="85"/>
      <c r="R289" s="85"/>
      <c r="S289" s="85"/>
      <c r="T289" s="86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166</v>
      </c>
      <c r="AU289" s="18" t="s">
        <v>88</v>
      </c>
    </row>
    <row r="290" s="13" customFormat="1">
      <c r="A290" s="13"/>
      <c r="B290" s="225"/>
      <c r="C290" s="226"/>
      <c r="D290" s="223" t="s">
        <v>170</v>
      </c>
      <c r="E290" s="227" t="s">
        <v>19</v>
      </c>
      <c r="F290" s="228" t="s">
        <v>501</v>
      </c>
      <c r="G290" s="226"/>
      <c r="H290" s="229">
        <v>24.869</v>
      </c>
      <c r="I290" s="230"/>
      <c r="J290" s="226"/>
      <c r="K290" s="226"/>
      <c r="L290" s="231"/>
      <c r="M290" s="232"/>
      <c r="N290" s="233"/>
      <c r="O290" s="233"/>
      <c r="P290" s="233"/>
      <c r="Q290" s="233"/>
      <c r="R290" s="233"/>
      <c r="S290" s="233"/>
      <c r="T290" s="23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5" t="s">
        <v>170</v>
      </c>
      <c r="AU290" s="235" t="s">
        <v>88</v>
      </c>
      <c r="AV290" s="13" t="s">
        <v>88</v>
      </c>
      <c r="AW290" s="13" t="s">
        <v>37</v>
      </c>
      <c r="AX290" s="13" t="s">
        <v>78</v>
      </c>
      <c r="AY290" s="235" t="s">
        <v>157</v>
      </c>
    </row>
    <row r="291" s="2" customFormat="1" ht="21.75" customHeight="1">
      <c r="A291" s="39"/>
      <c r="B291" s="40"/>
      <c r="C291" s="205" t="s">
        <v>502</v>
      </c>
      <c r="D291" s="205" t="s">
        <v>159</v>
      </c>
      <c r="E291" s="206" t="s">
        <v>503</v>
      </c>
      <c r="F291" s="207" t="s">
        <v>504</v>
      </c>
      <c r="G291" s="208" t="s">
        <v>162</v>
      </c>
      <c r="H291" s="209">
        <v>113.04000000000001</v>
      </c>
      <c r="I291" s="210"/>
      <c r="J291" s="211">
        <f>ROUND(I291*H291,2)</f>
        <v>0</v>
      </c>
      <c r="K291" s="207" t="s">
        <v>175</v>
      </c>
      <c r="L291" s="45"/>
      <c r="M291" s="212" t="s">
        <v>19</v>
      </c>
      <c r="N291" s="213" t="s">
        <v>49</v>
      </c>
      <c r="O291" s="85"/>
      <c r="P291" s="214">
        <f>O291*H291</f>
        <v>0</v>
      </c>
      <c r="Q291" s="214">
        <v>0.0053299999999999997</v>
      </c>
      <c r="R291" s="214">
        <f>Q291*H291</f>
        <v>0.60250320000000002</v>
      </c>
      <c r="S291" s="214">
        <v>0</v>
      </c>
      <c r="T291" s="215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16" t="s">
        <v>164</v>
      </c>
      <c r="AT291" s="216" t="s">
        <v>159</v>
      </c>
      <c r="AU291" s="216" t="s">
        <v>88</v>
      </c>
      <c r="AY291" s="18" t="s">
        <v>157</v>
      </c>
      <c r="BE291" s="217">
        <f>IF(N291="základní",J291,0)</f>
        <v>0</v>
      </c>
      <c r="BF291" s="217">
        <f>IF(N291="snížená",J291,0)</f>
        <v>0</v>
      </c>
      <c r="BG291" s="217">
        <f>IF(N291="zákl. přenesená",J291,0)</f>
        <v>0</v>
      </c>
      <c r="BH291" s="217">
        <f>IF(N291="sníž. přenesená",J291,0)</f>
        <v>0</v>
      </c>
      <c r="BI291" s="217">
        <f>IF(N291="nulová",J291,0)</f>
        <v>0</v>
      </c>
      <c r="BJ291" s="18" t="s">
        <v>86</v>
      </c>
      <c r="BK291" s="217">
        <f>ROUND(I291*H291,2)</f>
        <v>0</v>
      </c>
      <c r="BL291" s="18" t="s">
        <v>164</v>
      </c>
      <c r="BM291" s="216" t="s">
        <v>505</v>
      </c>
    </row>
    <row r="292" s="2" customFormat="1">
      <c r="A292" s="39"/>
      <c r="B292" s="40"/>
      <c r="C292" s="41"/>
      <c r="D292" s="218" t="s">
        <v>166</v>
      </c>
      <c r="E292" s="41"/>
      <c r="F292" s="219" t="s">
        <v>506</v>
      </c>
      <c r="G292" s="41"/>
      <c r="H292" s="41"/>
      <c r="I292" s="220"/>
      <c r="J292" s="41"/>
      <c r="K292" s="41"/>
      <c r="L292" s="45"/>
      <c r="M292" s="221"/>
      <c r="N292" s="222"/>
      <c r="O292" s="85"/>
      <c r="P292" s="85"/>
      <c r="Q292" s="85"/>
      <c r="R292" s="85"/>
      <c r="S292" s="85"/>
      <c r="T292" s="86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166</v>
      </c>
      <c r="AU292" s="18" t="s">
        <v>88</v>
      </c>
    </row>
    <row r="293" s="13" customFormat="1">
      <c r="A293" s="13"/>
      <c r="B293" s="225"/>
      <c r="C293" s="226"/>
      <c r="D293" s="223" t="s">
        <v>170</v>
      </c>
      <c r="E293" s="227" t="s">
        <v>19</v>
      </c>
      <c r="F293" s="228" t="s">
        <v>507</v>
      </c>
      <c r="G293" s="226"/>
      <c r="H293" s="229">
        <v>113.04000000000001</v>
      </c>
      <c r="I293" s="230"/>
      <c r="J293" s="226"/>
      <c r="K293" s="226"/>
      <c r="L293" s="231"/>
      <c r="M293" s="232"/>
      <c r="N293" s="233"/>
      <c r="O293" s="233"/>
      <c r="P293" s="233"/>
      <c r="Q293" s="233"/>
      <c r="R293" s="233"/>
      <c r="S293" s="233"/>
      <c r="T293" s="23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5" t="s">
        <v>170</v>
      </c>
      <c r="AU293" s="235" t="s">
        <v>88</v>
      </c>
      <c r="AV293" s="13" t="s">
        <v>88</v>
      </c>
      <c r="AW293" s="13" t="s">
        <v>37</v>
      </c>
      <c r="AX293" s="13" t="s">
        <v>78</v>
      </c>
      <c r="AY293" s="235" t="s">
        <v>157</v>
      </c>
    </row>
    <row r="294" s="2" customFormat="1" ht="24.15" customHeight="1">
      <c r="A294" s="39"/>
      <c r="B294" s="40"/>
      <c r="C294" s="205" t="s">
        <v>508</v>
      </c>
      <c r="D294" s="205" t="s">
        <v>159</v>
      </c>
      <c r="E294" s="206" t="s">
        <v>509</v>
      </c>
      <c r="F294" s="207" t="s">
        <v>510</v>
      </c>
      <c r="G294" s="208" t="s">
        <v>162</v>
      </c>
      <c r="H294" s="209">
        <v>113.04000000000001</v>
      </c>
      <c r="I294" s="210"/>
      <c r="J294" s="211">
        <f>ROUND(I294*H294,2)</f>
        <v>0</v>
      </c>
      <c r="K294" s="207" t="s">
        <v>175</v>
      </c>
      <c r="L294" s="45"/>
      <c r="M294" s="212" t="s">
        <v>19</v>
      </c>
      <c r="N294" s="213" t="s">
        <v>49</v>
      </c>
      <c r="O294" s="85"/>
      <c r="P294" s="214">
        <f>O294*H294</f>
        <v>0</v>
      </c>
      <c r="Q294" s="214">
        <v>0</v>
      </c>
      <c r="R294" s="214">
        <f>Q294*H294</f>
        <v>0</v>
      </c>
      <c r="S294" s="214">
        <v>0</v>
      </c>
      <c r="T294" s="215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16" t="s">
        <v>164</v>
      </c>
      <c r="AT294" s="216" t="s">
        <v>159</v>
      </c>
      <c r="AU294" s="216" t="s">
        <v>88</v>
      </c>
      <c r="AY294" s="18" t="s">
        <v>157</v>
      </c>
      <c r="BE294" s="217">
        <f>IF(N294="základní",J294,0)</f>
        <v>0</v>
      </c>
      <c r="BF294" s="217">
        <f>IF(N294="snížená",J294,0)</f>
        <v>0</v>
      </c>
      <c r="BG294" s="217">
        <f>IF(N294="zákl. přenesená",J294,0)</f>
        <v>0</v>
      </c>
      <c r="BH294" s="217">
        <f>IF(N294="sníž. přenesená",J294,0)</f>
        <v>0</v>
      </c>
      <c r="BI294" s="217">
        <f>IF(N294="nulová",J294,0)</f>
        <v>0</v>
      </c>
      <c r="BJ294" s="18" t="s">
        <v>86</v>
      </c>
      <c r="BK294" s="217">
        <f>ROUND(I294*H294,2)</f>
        <v>0</v>
      </c>
      <c r="BL294" s="18" t="s">
        <v>164</v>
      </c>
      <c r="BM294" s="216" t="s">
        <v>511</v>
      </c>
    </row>
    <row r="295" s="2" customFormat="1">
      <c r="A295" s="39"/>
      <c r="B295" s="40"/>
      <c r="C295" s="41"/>
      <c r="D295" s="218" t="s">
        <v>166</v>
      </c>
      <c r="E295" s="41"/>
      <c r="F295" s="219" t="s">
        <v>512</v>
      </c>
      <c r="G295" s="41"/>
      <c r="H295" s="41"/>
      <c r="I295" s="220"/>
      <c r="J295" s="41"/>
      <c r="K295" s="41"/>
      <c r="L295" s="45"/>
      <c r="M295" s="221"/>
      <c r="N295" s="222"/>
      <c r="O295" s="85"/>
      <c r="P295" s="85"/>
      <c r="Q295" s="85"/>
      <c r="R295" s="85"/>
      <c r="S295" s="85"/>
      <c r="T295" s="86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166</v>
      </c>
      <c r="AU295" s="18" t="s">
        <v>88</v>
      </c>
    </row>
    <row r="296" s="2" customFormat="1" ht="24.15" customHeight="1">
      <c r="A296" s="39"/>
      <c r="B296" s="40"/>
      <c r="C296" s="205" t="s">
        <v>513</v>
      </c>
      <c r="D296" s="205" t="s">
        <v>159</v>
      </c>
      <c r="E296" s="206" t="s">
        <v>514</v>
      </c>
      <c r="F296" s="207" t="s">
        <v>515</v>
      </c>
      <c r="G296" s="208" t="s">
        <v>162</v>
      </c>
      <c r="H296" s="209">
        <v>8.2899999999999991</v>
      </c>
      <c r="I296" s="210"/>
      <c r="J296" s="211">
        <f>ROUND(I296*H296,2)</f>
        <v>0</v>
      </c>
      <c r="K296" s="207" t="s">
        <v>175</v>
      </c>
      <c r="L296" s="45"/>
      <c r="M296" s="212" t="s">
        <v>19</v>
      </c>
      <c r="N296" s="213" t="s">
        <v>49</v>
      </c>
      <c r="O296" s="85"/>
      <c r="P296" s="214">
        <f>O296*H296</f>
        <v>0</v>
      </c>
      <c r="Q296" s="214">
        <v>0.012070000000000001</v>
      </c>
      <c r="R296" s="214">
        <f>Q296*H296</f>
        <v>0.10006029999999999</v>
      </c>
      <c r="S296" s="214">
        <v>0</v>
      </c>
      <c r="T296" s="215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16" t="s">
        <v>164</v>
      </c>
      <c r="AT296" s="216" t="s">
        <v>159</v>
      </c>
      <c r="AU296" s="216" t="s">
        <v>88</v>
      </c>
      <c r="AY296" s="18" t="s">
        <v>157</v>
      </c>
      <c r="BE296" s="217">
        <f>IF(N296="základní",J296,0)</f>
        <v>0</v>
      </c>
      <c r="BF296" s="217">
        <f>IF(N296="snížená",J296,0)</f>
        <v>0</v>
      </c>
      <c r="BG296" s="217">
        <f>IF(N296="zákl. přenesená",J296,0)</f>
        <v>0</v>
      </c>
      <c r="BH296" s="217">
        <f>IF(N296="sníž. přenesená",J296,0)</f>
        <v>0</v>
      </c>
      <c r="BI296" s="217">
        <f>IF(N296="nulová",J296,0)</f>
        <v>0</v>
      </c>
      <c r="BJ296" s="18" t="s">
        <v>86</v>
      </c>
      <c r="BK296" s="217">
        <f>ROUND(I296*H296,2)</f>
        <v>0</v>
      </c>
      <c r="BL296" s="18" t="s">
        <v>164</v>
      </c>
      <c r="BM296" s="216" t="s">
        <v>516</v>
      </c>
    </row>
    <row r="297" s="2" customFormat="1">
      <c r="A297" s="39"/>
      <c r="B297" s="40"/>
      <c r="C297" s="41"/>
      <c r="D297" s="218" t="s">
        <v>166</v>
      </c>
      <c r="E297" s="41"/>
      <c r="F297" s="219" t="s">
        <v>517</v>
      </c>
      <c r="G297" s="41"/>
      <c r="H297" s="41"/>
      <c r="I297" s="220"/>
      <c r="J297" s="41"/>
      <c r="K297" s="41"/>
      <c r="L297" s="45"/>
      <c r="M297" s="221"/>
      <c r="N297" s="222"/>
      <c r="O297" s="85"/>
      <c r="P297" s="85"/>
      <c r="Q297" s="85"/>
      <c r="R297" s="85"/>
      <c r="S297" s="85"/>
      <c r="T297" s="86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166</v>
      </c>
      <c r="AU297" s="18" t="s">
        <v>88</v>
      </c>
    </row>
    <row r="298" s="13" customFormat="1">
      <c r="A298" s="13"/>
      <c r="B298" s="225"/>
      <c r="C298" s="226"/>
      <c r="D298" s="223" t="s">
        <v>170</v>
      </c>
      <c r="E298" s="227" t="s">
        <v>19</v>
      </c>
      <c r="F298" s="228" t="s">
        <v>518</v>
      </c>
      <c r="G298" s="226"/>
      <c r="H298" s="229">
        <v>8.2899999999999991</v>
      </c>
      <c r="I298" s="230"/>
      <c r="J298" s="226"/>
      <c r="K298" s="226"/>
      <c r="L298" s="231"/>
      <c r="M298" s="232"/>
      <c r="N298" s="233"/>
      <c r="O298" s="233"/>
      <c r="P298" s="233"/>
      <c r="Q298" s="233"/>
      <c r="R298" s="233"/>
      <c r="S298" s="233"/>
      <c r="T298" s="23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5" t="s">
        <v>170</v>
      </c>
      <c r="AU298" s="235" t="s">
        <v>88</v>
      </c>
      <c r="AV298" s="13" t="s">
        <v>88</v>
      </c>
      <c r="AW298" s="13" t="s">
        <v>37</v>
      </c>
      <c r="AX298" s="13" t="s">
        <v>78</v>
      </c>
      <c r="AY298" s="235" t="s">
        <v>157</v>
      </c>
    </row>
    <row r="299" s="2" customFormat="1" ht="24.15" customHeight="1">
      <c r="A299" s="39"/>
      <c r="B299" s="40"/>
      <c r="C299" s="205" t="s">
        <v>519</v>
      </c>
      <c r="D299" s="205" t="s">
        <v>159</v>
      </c>
      <c r="E299" s="206" t="s">
        <v>520</v>
      </c>
      <c r="F299" s="207" t="s">
        <v>521</v>
      </c>
      <c r="G299" s="208" t="s">
        <v>162</v>
      </c>
      <c r="H299" s="209">
        <v>8.2899999999999991</v>
      </c>
      <c r="I299" s="210"/>
      <c r="J299" s="211">
        <f>ROUND(I299*H299,2)</f>
        <v>0</v>
      </c>
      <c r="K299" s="207" t="s">
        <v>175</v>
      </c>
      <c r="L299" s="45"/>
      <c r="M299" s="212" t="s">
        <v>19</v>
      </c>
      <c r="N299" s="213" t="s">
        <v>49</v>
      </c>
      <c r="O299" s="85"/>
      <c r="P299" s="214">
        <f>O299*H299</f>
        <v>0</v>
      </c>
      <c r="Q299" s="214">
        <v>0</v>
      </c>
      <c r="R299" s="214">
        <f>Q299*H299</f>
        <v>0</v>
      </c>
      <c r="S299" s="214">
        <v>0</v>
      </c>
      <c r="T299" s="215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16" t="s">
        <v>164</v>
      </c>
      <c r="AT299" s="216" t="s">
        <v>159</v>
      </c>
      <c r="AU299" s="216" t="s">
        <v>88</v>
      </c>
      <c r="AY299" s="18" t="s">
        <v>157</v>
      </c>
      <c r="BE299" s="217">
        <f>IF(N299="základní",J299,0)</f>
        <v>0</v>
      </c>
      <c r="BF299" s="217">
        <f>IF(N299="snížená",J299,0)</f>
        <v>0</v>
      </c>
      <c r="BG299" s="217">
        <f>IF(N299="zákl. přenesená",J299,0)</f>
        <v>0</v>
      </c>
      <c r="BH299" s="217">
        <f>IF(N299="sníž. přenesená",J299,0)</f>
        <v>0</v>
      </c>
      <c r="BI299" s="217">
        <f>IF(N299="nulová",J299,0)</f>
        <v>0</v>
      </c>
      <c r="BJ299" s="18" t="s">
        <v>86</v>
      </c>
      <c r="BK299" s="217">
        <f>ROUND(I299*H299,2)</f>
        <v>0</v>
      </c>
      <c r="BL299" s="18" t="s">
        <v>164</v>
      </c>
      <c r="BM299" s="216" t="s">
        <v>522</v>
      </c>
    </row>
    <row r="300" s="2" customFormat="1">
      <c r="A300" s="39"/>
      <c r="B300" s="40"/>
      <c r="C300" s="41"/>
      <c r="D300" s="218" t="s">
        <v>166</v>
      </c>
      <c r="E300" s="41"/>
      <c r="F300" s="219" t="s">
        <v>523</v>
      </c>
      <c r="G300" s="41"/>
      <c r="H300" s="41"/>
      <c r="I300" s="220"/>
      <c r="J300" s="41"/>
      <c r="K300" s="41"/>
      <c r="L300" s="45"/>
      <c r="M300" s="221"/>
      <c r="N300" s="222"/>
      <c r="O300" s="85"/>
      <c r="P300" s="85"/>
      <c r="Q300" s="85"/>
      <c r="R300" s="85"/>
      <c r="S300" s="85"/>
      <c r="T300" s="86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166</v>
      </c>
      <c r="AU300" s="18" t="s">
        <v>88</v>
      </c>
    </row>
    <row r="301" s="2" customFormat="1" ht="24.15" customHeight="1">
      <c r="A301" s="39"/>
      <c r="B301" s="40"/>
      <c r="C301" s="205" t="s">
        <v>524</v>
      </c>
      <c r="D301" s="205" t="s">
        <v>159</v>
      </c>
      <c r="E301" s="206" t="s">
        <v>525</v>
      </c>
      <c r="F301" s="207" t="s">
        <v>526</v>
      </c>
      <c r="G301" s="208" t="s">
        <v>162</v>
      </c>
      <c r="H301" s="209">
        <v>113.04000000000001</v>
      </c>
      <c r="I301" s="210"/>
      <c r="J301" s="211">
        <f>ROUND(I301*H301,2)</f>
        <v>0</v>
      </c>
      <c r="K301" s="207" t="s">
        <v>175</v>
      </c>
      <c r="L301" s="45"/>
      <c r="M301" s="212" t="s">
        <v>19</v>
      </c>
      <c r="N301" s="213" t="s">
        <v>49</v>
      </c>
      <c r="O301" s="85"/>
      <c r="P301" s="214">
        <f>O301*H301</f>
        <v>0</v>
      </c>
      <c r="Q301" s="214">
        <v>0.00088000000000000003</v>
      </c>
      <c r="R301" s="214">
        <f>Q301*H301</f>
        <v>0.099475200000000014</v>
      </c>
      <c r="S301" s="214">
        <v>0</v>
      </c>
      <c r="T301" s="215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16" t="s">
        <v>164</v>
      </c>
      <c r="AT301" s="216" t="s">
        <v>159</v>
      </c>
      <c r="AU301" s="216" t="s">
        <v>88</v>
      </c>
      <c r="AY301" s="18" t="s">
        <v>157</v>
      </c>
      <c r="BE301" s="217">
        <f>IF(N301="základní",J301,0)</f>
        <v>0</v>
      </c>
      <c r="BF301" s="217">
        <f>IF(N301="snížená",J301,0)</f>
        <v>0</v>
      </c>
      <c r="BG301" s="217">
        <f>IF(N301="zákl. přenesená",J301,0)</f>
        <v>0</v>
      </c>
      <c r="BH301" s="217">
        <f>IF(N301="sníž. přenesená",J301,0)</f>
        <v>0</v>
      </c>
      <c r="BI301" s="217">
        <f>IF(N301="nulová",J301,0)</f>
        <v>0</v>
      </c>
      <c r="BJ301" s="18" t="s">
        <v>86</v>
      </c>
      <c r="BK301" s="217">
        <f>ROUND(I301*H301,2)</f>
        <v>0</v>
      </c>
      <c r="BL301" s="18" t="s">
        <v>164</v>
      </c>
      <c r="BM301" s="216" t="s">
        <v>527</v>
      </c>
    </row>
    <row r="302" s="2" customFormat="1">
      <c r="A302" s="39"/>
      <c r="B302" s="40"/>
      <c r="C302" s="41"/>
      <c r="D302" s="218" t="s">
        <v>166</v>
      </c>
      <c r="E302" s="41"/>
      <c r="F302" s="219" t="s">
        <v>528</v>
      </c>
      <c r="G302" s="41"/>
      <c r="H302" s="41"/>
      <c r="I302" s="220"/>
      <c r="J302" s="41"/>
      <c r="K302" s="41"/>
      <c r="L302" s="45"/>
      <c r="M302" s="221"/>
      <c r="N302" s="222"/>
      <c r="O302" s="85"/>
      <c r="P302" s="85"/>
      <c r="Q302" s="85"/>
      <c r="R302" s="85"/>
      <c r="S302" s="85"/>
      <c r="T302" s="86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166</v>
      </c>
      <c r="AU302" s="18" t="s">
        <v>88</v>
      </c>
    </row>
    <row r="303" s="13" customFormat="1">
      <c r="A303" s="13"/>
      <c r="B303" s="225"/>
      <c r="C303" s="226"/>
      <c r="D303" s="223" t="s">
        <v>170</v>
      </c>
      <c r="E303" s="227" t="s">
        <v>19</v>
      </c>
      <c r="F303" s="228" t="s">
        <v>529</v>
      </c>
      <c r="G303" s="226"/>
      <c r="H303" s="229">
        <v>113.04000000000001</v>
      </c>
      <c r="I303" s="230"/>
      <c r="J303" s="226"/>
      <c r="K303" s="226"/>
      <c r="L303" s="231"/>
      <c r="M303" s="232"/>
      <c r="N303" s="233"/>
      <c r="O303" s="233"/>
      <c r="P303" s="233"/>
      <c r="Q303" s="233"/>
      <c r="R303" s="233"/>
      <c r="S303" s="233"/>
      <c r="T303" s="23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5" t="s">
        <v>170</v>
      </c>
      <c r="AU303" s="235" t="s">
        <v>88</v>
      </c>
      <c r="AV303" s="13" t="s">
        <v>88</v>
      </c>
      <c r="AW303" s="13" t="s">
        <v>37</v>
      </c>
      <c r="AX303" s="13" t="s">
        <v>78</v>
      </c>
      <c r="AY303" s="235" t="s">
        <v>157</v>
      </c>
    </row>
    <row r="304" s="2" customFormat="1" ht="24.15" customHeight="1">
      <c r="A304" s="39"/>
      <c r="B304" s="40"/>
      <c r="C304" s="205" t="s">
        <v>530</v>
      </c>
      <c r="D304" s="205" t="s">
        <v>159</v>
      </c>
      <c r="E304" s="206" t="s">
        <v>531</v>
      </c>
      <c r="F304" s="207" t="s">
        <v>532</v>
      </c>
      <c r="G304" s="208" t="s">
        <v>162</v>
      </c>
      <c r="H304" s="209">
        <v>113.04000000000001</v>
      </c>
      <c r="I304" s="210"/>
      <c r="J304" s="211">
        <f>ROUND(I304*H304,2)</f>
        <v>0</v>
      </c>
      <c r="K304" s="207" t="s">
        <v>175</v>
      </c>
      <c r="L304" s="45"/>
      <c r="M304" s="212" t="s">
        <v>19</v>
      </c>
      <c r="N304" s="213" t="s">
        <v>49</v>
      </c>
      <c r="O304" s="85"/>
      <c r="P304" s="214">
        <f>O304*H304</f>
        <v>0</v>
      </c>
      <c r="Q304" s="214">
        <v>0</v>
      </c>
      <c r="R304" s="214">
        <f>Q304*H304</f>
        <v>0</v>
      </c>
      <c r="S304" s="214">
        <v>0</v>
      </c>
      <c r="T304" s="215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16" t="s">
        <v>164</v>
      </c>
      <c r="AT304" s="216" t="s">
        <v>159</v>
      </c>
      <c r="AU304" s="216" t="s">
        <v>88</v>
      </c>
      <c r="AY304" s="18" t="s">
        <v>157</v>
      </c>
      <c r="BE304" s="217">
        <f>IF(N304="základní",J304,0)</f>
        <v>0</v>
      </c>
      <c r="BF304" s="217">
        <f>IF(N304="snížená",J304,0)</f>
        <v>0</v>
      </c>
      <c r="BG304" s="217">
        <f>IF(N304="zákl. přenesená",J304,0)</f>
        <v>0</v>
      </c>
      <c r="BH304" s="217">
        <f>IF(N304="sníž. přenesená",J304,0)</f>
        <v>0</v>
      </c>
      <c r="BI304" s="217">
        <f>IF(N304="nulová",J304,0)</f>
        <v>0</v>
      </c>
      <c r="BJ304" s="18" t="s">
        <v>86</v>
      </c>
      <c r="BK304" s="217">
        <f>ROUND(I304*H304,2)</f>
        <v>0</v>
      </c>
      <c r="BL304" s="18" t="s">
        <v>164</v>
      </c>
      <c r="BM304" s="216" t="s">
        <v>533</v>
      </c>
    </row>
    <row r="305" s="2" customFormat="1">
      <c r="A305" s="39"/>
      <c r="B305" s="40"/>
      <c r="C305" s="41"/>
      <c r="D305" s="218" t="s">
        <v>166</v>
      </c>
      <c r="E305" s="41"/>
      <c r="F305" s="219" t="s">
        <v>534</v>
      </c>
      <c r="G305" s="41"/>
      <c r="H305" s="41"/>
      <c r="I305" s="220"/>
      <c r="J305" s="41"/>
      <c r="K305" s="41"/>
      <c r="L305" s="45"/>
      <c r="M305" s="221"/>
      <c r="N305" s="222"/>
      <c r="O305" s="85"/>
      <c r="P305" s="85"/>
      <c r="Q305" s="85"/>
      <c r="R305" s="85"/>
      <c r="S305" s="85"/>
      <c r="T305" s="86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166</v>
      </c>
      <c r="AU305" s="18" t="s">
        <v>88</v>
      </c>
    </row>
    <row r="306" s="2" customFormat="1" ht="16.5" customHeight="1">
      <c r="A306" s="39"/>
      <c r="B306" s="40"/>
      <c r="C306" s="205" t="s">
        <v>535</v>
      </c>
      <c r="D306" s="205" t="s">
        <v>159</v>
      </c>
      <c r="E306" s="206" t="s">
        <v>536</v>
      </c>
      <c r="F306" s="207" t="s">
        <v>537</v>
      </c>
      <c r="G306" s="208" t="s">
        <v>162</v>
      </c>
      <c r="H306" s="209">
        <v>113.04000000000001</v>
      </c>
      <c r="I306" s="210"/>
      <c r="J306" s="211">
        <f>ROUND(I306*H306,2)</f>
        <v>0</v>
      </c>
      <c r="K306" s="207" t="s">
        <v>175</v>
      </c>
      <c r="L306" s="45"/>
      <c r="M306" s="212" t="s">
        <v>19</v>
      </c>
      <c r="N306" s="213" t="s">
        <v>49</v>
      </c>
      <c r="O306" s="85"/>
      <c r="P306" s="214">
        <f>O306*H306</f>
        <v>0</v>
      </c>
      <c r="Q306" s="214">
        <v>0.0032000000000000002</v>
      </c>
      <c r="R306" s="214">
        <f>Q306*H306</f>
        <v>0.36172800000000005</v>
      </c>
      <c r="S306" s="214">
        <v>0</v>
      </c>
      <c r="T306" s="215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16" t="s">
        <v>164</v>
      </c>
      <c r="AT306" s="216" t="s">
        <v>159</v>
      </c>
      <c r="AU306" s="216" t="s">
        <v>88</v>
      </c>
      <c r="AY306" s="18" t="s">
        <v>157</v>
      </c>
      <c r="BE306" s="217">
        <f>IF(N306="základní",J306,0)</f>
        <v>0</v>
      </c>
      <c r="BF306" s="217">
        <f>IF(N306="snížená",J306,0)</f>
        <v>0</v>
      </c>
      <c r="BG306" s="217">
        <f>IF(N306="zákl. přenesená",J306,0)</f>
        <v>0</v>
      </c>
      <c r="BH306" s="217">
        <f>IF(N306="sníž. přenesená",J306,0)</f>
        <v>0</v>
      </c>
      <c r="BI306" s="217">
        <f>IF(N306="nulová",J306,0)</f>
        <v>0</v>
      </c>
      <c r="BJ306" s="18" t="s">
        <v>86</v>
      </c>
      <c r="BK306" s="217">
        <f>ROUND(I306*H306,2)</f>
        <v>0</v>
      </c>
      <c r="BL306" s="18" t="s">
        <v>164</v>
      </c>
      <c r="BM306" s="216" t="s">
        <v>538</v>
      </c>
    </row>
    <row r="307" s="2" customFormat="1">
      <c r="A307" s="39"/>
      <c r="B307" s="40"/>
      <c r="C307" s="41"/>
      <c r="D307" s="218" t="s">
        <v>166</v>
      </c>
      <c r="E307" s="41"/>
      <c r="F307" s="219" t="s">
        <v>539</v>
      </c>
      <c r="G307" s="41"/>
      <c r="H307" s="41"/>
      <c r="I307" s="220"/>
      <c r="J307" s="41"/>
      <c r="K307" s="41"/>
      <c r="L307" s="45"/>
      <c r="M307" s="221"/>
      <c r="N307" s="222"/>
      <c r="O307" s="85"/>
      <c r="P307" s="85"/>
      <c r="Q307" s="85"/>
      <c r="R307" s="85"/>
      <c r="S307" s="85"/>
      <c r="T307" s="86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166</v>
      </c>
      <c r="AU307" s="18" t="s">
        <v>88</v>
      </c>
    </row>
    <row r="308" s="13" customFormat="1">
      <c r="A308" s="13"/>
      <c r="B308" s="225"/>
      <c r="C308" s="226"/>
      <c r="D308" s="223" t="s">
        <v>170</v>
      </c>
      <c r="E308" s="227" t="s">
        <v>19</v>
      </c>
      <c r="F308" s="228" t="s">
        <v>540</v>
      </c>
      <c r="G308" s="226"/>
      <c r="H308" s="229">
        <v>113.04000000000001</v>
      </c>
      <c r="I308" s="230"/>
      <c r="J308" s="226"/>
      <c r="K308" s="226"/>
      <c r="L308" s="231"/>
      <c r="M308" s="232"/>
      <c r="N308" s="233"/>
      <c r="O308" s="233"/>
      <c r="P308" s="233"/>
      <c r="Q308" s="233"/>
      <c r="R308" s="233"/>
      <c r="S308" s="233"/>
      <c r="T308" s="234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5" t="s">
        <v>170</v>
      </c>
      <c r="AU308" s="235" t="s">
        <v>88</v>
      </c>
      <c r="AV308" s="13" t="s">
        <v>88</v>
      </c>
      <c r="AW308" s="13" t="s">
        <v>37</v>
      </c>
      <c r="AX308" s="13" t="s">
        <v>78</v>
      </c>
      <c r="AY308" s="235" t="s">
        <v>157</v>
      </c>
    </row>
    <row r="309" s="2" customFormat="1" ht="44.25" customHeight="1">
      <c r="A309" s="39"/>
      <c r="B309" s="40"/>
      <c r="C309" s="205" t="s">
        <v>541</v>
      </c>
      <c r="D309" s="205" t="s">
        <v>159</v>
      </c>
      <c r="E309" s="206" t="s">
        <v>542</v>
      </c>
      <c r="F309" s="207" t="s">
        <v>543</v>
      </c>
      <c r="G309" s="208" t="s">
        <v>223</v>
      </c>
      <c r="H309" s="209">
        <v>0.10100000000000001</v>
      </c>
      <c r="I309" s="210"/>
      <c r="J309" s="211">
        <f>ROUND(I309*H309,2)</f>
        <v>0</v>
      </c>
      <c r="K309" s="207" t="s">
        <v>175</v>
      </c>
      <c r="L309" s="45"/>
      <c r="M309" s="212" t="s">
        <v>19</v>
      </c>
      <c r="N309" s="213" t="s">
        <v>49</v>
      </c>
      <c r="O309" s="85"/>
      <c r="P309" s="214">
        <f>O309*H309</f>
        <v>0</v>
      </c>
      <c r="Q309" s="214">
        <v>1.05555</v>
      </c>
      <c r="R309" s="214">
        <f>Q309*H309</f>
        <v>0.10661055000000001</v>
      </c>
      <c r="S309" s="214">
        <v>0</v>
      </c>
      <c r="T309" s="215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16" t="s">
        <v>164</v>
      </c>
      <c r="AT309" s="216" t="s">
        <v>159</v>
      </c>
      <c r="AU309" s="216" t="s">
        <v>88</v>
      </c>
      <c r="AY309" s="18" t="s">
        <v>157</v>
      </c>
      <c r="BE309" s="217">
        <f>IF(N309="základní",J309,0)</f>
        <v>0</v>
      </c>
      <c r="BF309" s="217">
        <f>IF(N309="snížená",J309,0)</f>
        <v>0</v>
      </c>
      <c r="BG309" s="217">
        <f>IF(N309="zákl. přenesená",J309,0)</f>
        <v>0</v>
      </c>
      <c r="BH309" s="217">
        <f>IF(N309="sníž. přenesená",J309,0)</f>
        <v>0</v>
      </c>
      <c r="BI309" s="217">
        <f>IF(N309="nulová",J309,0)</f>
        <v>0</v>
      </c>
      <c r="BJ309" s="18" t="s">
        <v>86</v>
      </c>
      <c r="BK309" s="217">
        <f>ROUND(I309*H309,2)</f>
        <v>0</v>
      </c>
      <c r="BL309" s="18" t="s">
        <v>164</v>
      </c>
      <c r="BM309" s="216" t="s">
        <v>544</v>
      </c>
    </row>
    <row r="310" s="2" customFormat="1">
      <c r="A310" s="39"/>
      <c r="B310" s="40"/>
      <c r="C310" s="41"/>
      <c r="D310" s="218" t="s">
        <v>166</v>
      </c>
      <c r="E310" s="41"/>
      <c r="F310" s="219" t="s">
        <v>545</v>
      </c>
      <c r="G310" s="41"/>
      <c r="H310" s="41"/>
      <c r="I310" s="220"/>
      <c r="J310" s="41"/>
      <c r="K310" s="41"/>
      <c r="L310" s="45"/>
      <c r="M310" s="221"/>
      <c r="N310" s="222"/>
      <c r="O310" s="85"/>
      <c r="P310" s="85"/>
      <c r="Q310" s="85"/>
      <c r="R310" s="85"/>
      <c r="S310" s="85"/>
      <c r="T310" s="86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166</v>
      </c>
      <c r="AU310" s="18" t="s">
        <v>88</v>
      </c>
    </row>
    <row r="311" s="13" customFormat="1">
      <c r="A311" s="13"/>
      <c r="B311" s="225"/>
      <c r="C311" s="226"/>
      <c r="D311" s="223" t="s">
        <v>170</v>
      </c>
      <c r="E311" s="227" t="s">
        <v>19</v>
      </c>
      <c r="F311" s="228" t="s">
        <v>546</v>
      </c>
      <c r="G311" s="226"/>
      <c r="H311" s="229">
        <v>0.10000000000000001</v>
      </c>
      <c r="I311" s="230"/>
      <c r="J311" s="226"/>
      <c r="K311" s="226"/>
      <c r="L311" s="231"/>
      <c r="M311" s="232"/>
      <c r="N311" s="233"/>
      <c r="O311" s="233"/>
      <c r="P311" s="233"/>
      <c r="Q311" s="233"/>
      <c r="R311" s="233"/>
      <c r="S311" s="233"/>
      <c r="T311" s="234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5" t="s">
        <v>170</v>
      </c>
      <c r="AU311" s="235" t="s">
        <v>88</v>
      </c>
      <c r="AV311" s="13" t="s">
        <v>88</v>
      </c>
      <c r="AW311" s="13" t="s">
        <v>37</v>
      </c>
      <c r="AX311" s="13" t="s">
        <v>78</v>
      </c>
      <c r="AY311" s="235" t="s">
        <v>157</v>
      </c>
    </row>
    <row r="312" s="13" customFormat="1">
      <c r="A312" s="13"/>
      <c r="B312" s="225"/>
      <c r="C312" s="226"/>
      <c r="D312" s="223" t="s">
        <v>170</v>
      </c>
      <c r="E312" s="227" t="s">
        <v>19</v>
      </c>
      <c r="F312" s="228" t="s">
        <v>547</v>
      </c>
      <c r="G312" s="226"/>
      <c r="H312" s="229">
        <v>0.001</v>
      </c>
      <c r="I312" s="230"/>
      <c r="J312" s="226"/>
      <c r="K312" s="226"/>
      <c r="L312" s="231"/>
      <c r="M312" s="232"/>
      <c r="N312" s="233"/>
      <c r="O312" s="233"/>
      <c r="P312" s="233"/>
      <c r="Q312" s="233"/>
      <c r="R312" s="233"/>
      <c r="S312" s="233"/>
      <c r="T312" s="23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5" t="s">
        <v>170</v>
      </c>
      <c r="AU312" s="235" t="s">
        <v>88</v>
      </c>
      <c r="AV312" s="13" t="s">
        <v>88</v>
      </c>
      <c r="AW312" s="13" t="s">
        <v>37</v>
      </c>
      <c r="AX312" s="13" t="s">
        <v>78</v>
      </c>
      <c r="AY312" s="235" t="s">
        <v>157</v>
      </c>
    </row>
    <row r="313" s="2" customFormat="1" ht="44.25" customHeight="1">
      <c r="A313" s="39"/>
      <c r="B313" s="40"/>
      <c r="C313" s="205" t="s">
        <v>548</v>
      </c>
      <c r="D313" s="205" t="s">
        <v>159</v>
      </c>
      <c r="E313" s="206" t="s">
        <v>549</v>
      </c>
      <c r="F313" s="207" t="s">
        <v>550</v>
      </c>
      <c r="G313" s="208" t="s">
        <v>223</v>
      </c>
      <c r="H313" s="209">
        <v>2.258</v>
      </c>
      <c r="I313" s="210"/>
      <c r="J313" s="211">
        <f>ROUND(I313*H313,2)</f>
        <v>0</v>
      </c>
      <c r="K313" s="207" t="s">
        <v>175</v>
      </c>
      <c r="L313" s="45"/>
      <c r="M313" s="212" t="s">
        <v>19</v>
      </c>
      <c r="N313" s="213" t="s">
        <v>49</v>
      </c>
      <c r="O313" s="85"/>
      <c r="P313" s="214">
        <f>O313*H313</f>
        <v>0</v>
      </c>
      <c r="Q313" s="214">
        <v>1.06277</v>
      </c>
      <c r="R313" s="214">
        <f>Q313*H313</f>
        <v>2.39973466</v>
      </c>
      <c r="S313" s="214">
        <v>0</v>
      </c>
      <c r="T313" s="215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16" t="s">
        <v>164</v>
      </c>
      <c r="AT313" s="216" t="s">
        <v>159</v>
      </c>
      <c r="AU313" s="216" t="s">
        <v>88</v>
      </c>
      <c r="AY313" s="18" t="s">
        <v>157</v>
      </c>
      <c r="BE313" s="217">
        <f>IF(N313="základní",J313,0)</f>
        <v>0</v>
      </c>
      <c r="BF313" s="217">
        <f>IF(N313="snížená",J313,0)</f>
        <v>0</v>
      </c>
      <c r="BG313" s="217">
        <f>IF(N313="zákl. přenesená",J313,0)</f>
        <v>0</v>
      </c>
      <c r="BH313" s="217">
        <f>IF(N313="sníž. přenesená",J313,0)</f>
        <v>0</v>
      </c>
      <c r="BI313" s="217">
        <f>IF(N313="nulová",J313,0)</f>
        <v>0</v>
      </c>
      <c r="BJ313" s="18" t="s">
        <v>86</v>
      </c>
      <c r="BK313" s="217">
        <f>ROUND(I313*H313,2)</f>
        <v>0</v>
      </c>
      <c r="BL313" s="18" t="s">
        <v>164</v>
      </c>
      <c r="BM313" s="216" t="s">
        <v>551</v>
      </c>
    </row>
    <row r="314" s="2" customFormat="1">
      <c r="A314" s="39"/>
      <c r="B314" s="40"/>
      <c r="C314" s="41"/>
      <c r="D314" s="218" t="s">
        <v>166</v>
      </c>
      <c r="E314" s="41"/>
      <c r="F314" s="219" t="s">
        <v>552</v>
      </c>
      <c r="G314" s="41"/>
      <c r="H314" s="41"/>
      <c r="I314" s="220"/>
      <c r="J314" s="41"/>
      <c r="K314" s="41"/>
      <c r="L314" s="45"/>
      <c r="M314" s="221"/>
      <c r="N314" s="222"/>
      <c r="O314" s="85"/>
      <c r="P314" s="85"/>
      <c r="Q314" s="85"/>
      <c r="R314" s="85"/>
      <c r="S314" s="85"/>
      <c r="T314" s="86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166</v>
      </c>
      <c r="AU314" s="18" t="s">
        <v>88</v>
      </c>
    </row>
    <row r="315" s="13" customFormat="1">
      <c r="A315" s="13"/>
      <c r="B315" s="225"/>
      <c r="C315" s="226"/>
      <c r="D315" s="223" t="s">
        <v>170</v>
      </c>
      <c r="E315" s="227" t="s">
        <v>19</v>
      </c>
      <c r="F315" s="228" t="s">
        <v>553</v>
      </c>
      <c r="G315" s="226"/>
      <c r="H315" s="229">
        <v>2.258</v>
      </c>
      <c r="I315" s="230"/>
      <c r="J315" s="226"/>
      <c r="K315" s="226"/>
      <c r="L315" s="231"/>
      <c r="M315" s="232"/>
      <c r="N315" s="233"/>
      <c r="O315" s="233"/>
      <c r="P315" s="233"/>
      <c r="Q315" s="233"/>
      <c r="R315" s="233"/>
      <c r="S315" s="233"/>
      <c r="T315" s="234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5" t="s">
        <v>170</v>
      </c>
      <c r="AU315" s="235" t="s">
        <v>88</v>
      </c>
      <c r="AV315" s="13" t="s">
        <v>88</v>
      </c>
      <c r="AW315" s="13" t="s">
        <v>37</v>
      </c>
      <c r="AX315" s="13" t="s">
        <v>78</v>
      </c>
      <c r="AY315" s="235" t="s">
        <v>157</v>
      </c>
    </row>
    <row r="316" s="2" customFormat="1" ht="16.5" customHeight="1">
      <c r="A316" s="39"/>
      <c r="B316" s="40"/>
      <c r="C316" s="205" t="s">
        <v>554</v>
      </c>
      <c r="D316" s="205" t="s">
        <v>159</v>
      </c>
      <c r="E316" s="206" t="s">
        <v>555</v>
      </c>
      <c r="F316" s="207" t="s">
        <v>556</v>
      </c>
      <c r="G316" s="208" t="s">
        <v>174</v>
      </c>
      <c r="H316" s="209">
        <v>0.93999999999999995</v>
      </c>
      <c r="I316" s="210"/>
      <c r="J316" s="211">
        <f>ROUND(I316*H316,2)</f>
        <v>0</v>
      </c>
      <c r="K316" s="207" t="s">
        <v>175</v>
      </c>
      <c r="L316" s="45"/>
      <c r="M316" s="212" t="s">
        <v>19</v>
      </c>
      <c r="N316" s="213" t="s">
        <v>49</v>
      </c>
      <c r="O316" s="85"/>
      <c r="P316" s="214">
        <f>O316*H316</f>
        <v>0</v>
      </c>
      <c r="Q316" s="214">
        <v>2.5019800000000001</v>
      </c>
      <c r="R316" s="214">
        <f>Q316*H316</f>
        <v>2.3518612000000001</v>
      </c>
      <c r="S316" s="214">
        <v>0</v>
      </c>
      <c r="T316" s="215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16" t="s">
        <v>164</v>
      </c>
      <c r="AT316" s="216" t="s">
        <v>159</v>
      </c>
      <c r="AU316" s="216" t="s">
        <v>88</v>
      </c>
      <c r="AY316" s="18" t="s">
        <v>157</v>
      </c>
      <c r="BE316" s="217">
        <f>IF(N316="základní",J316,0)</f>
        <v>0</v>
      </c>
      <c r="BF316" s="217">
        <f>IF(N316="snížená",J316,0)</f>
        <v>0</v>
      </c>
      <c r="BG316" s="217">
        <f>IF(N316="zákl. přenesená",J316,0)</f>
        <v>0</v>
      </c>
      <c r="BH316" s="217">
        <f>IF(N316="sníž. přenesená",J316,0)</f>
        <v>0</v>
      </c>
      <c r="BI316" s="217">
        <f>IF(N316="nulová",J316,0)</f>
        <v>0</v>
      </c>
      <c r="BJ316" s="18" t="s">
        <v>86</v>
      </c>
      <c r="BK316" s="217">
        <f>ROUND(I316*H316,2)</f>
        <v>0</v>
      </c>
      <c r="BL316" s="18" t="s">
        <v>164</v>
      </c>
      <c r="BM316" s="216" t="s">
        <v>557</v>
      </c>
    </row>
    <row r="317" s="2" customFormat="1">
      <c r="A317" s="39"/>
      <c r="B317" s="40"/>
      <c r="C317" s="41"/>
      <c r="D317" s="218" t="s">
        <v>166</v>
      </c>
      <c r="E317" s="41"/>
      <c r="F317" s="219" t="s">
        <v>558</v>
      </c>
      <c r="G317" s="41"/>
      <c r="H317" s="41"/>
      <c r="I317" s="220"/>
      <c r="J317" s="41"/>
      <c r="K317" s="41"/>
      <c r="L317" s="45"/>
      <c r="M317" s="221"/>
      <c r="N317" s="222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166</v>
      </c>
      <c r="AU317" s="18" t="s">
        <v>88</v>
      </c>
    </row>
    <row r="318" s="13" customFormat="1">
      <c r="A318" s="13"/>
      <c r="B318" s="225"/>
      <c r="C318" s="226"/>
      <c r="D318" s="223" t="s">
        <v>170</v>
      </c>
      <c r="E318" s="227" t="s">
        <v>19</v>
      </c>
      <c r="F318" s="228" t="s">
        <v>559</v>
      </c>
      <c r="G318" s="226"/>
      <c r="H318" s="229">
        <v>0.93999999999999995</v>
      </c>
      <c r="I318" s="230"/>
      <c r="J318" s="226"/>
      <c r="K318" s="226"/>
      <c r="L318" s="231"/>
      <c r="M318" s="232"/>
      <c r="N318" s="233"/>
      <c r="O318" s="233"/>
      <c r="P318" s="233"/>
      <c r="Q318" s="233"/>
      <c r="R318" s="233"/>
      <c r="S318" s="233"/>
      <c r="T318" s="234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5" t="s">
        <v>170</v>
      </c>
      <c r="AU318" s="235" t="s">
        <v>88</v>
      </c>
      <c r="AV318" s="13" t="s">
        <v>88</v>
      </c>
      <c r="AW318" s="13" t="s">
        <v>37</v>
      </c>
      <c r="AX318" s="13" t="s">
        <v>78</v>
      </c>
      <c r="AY318" s="235" t="s">
        <v>157</v>
      </c>
    </row>
    <row r="319" s="2" customFormat="1" ht="16.5" customHeight="1">
      <c r="A319" s="39"/>
      <c r="B319" s="40"/>
      <c r="C319" s="205" t="s">
        <v>560</v>
      </c>
      <c r="D319" s="205" t="s">
        <v>159</v>
      </c>
      <c r="E319" s="206" t="s">
        <v>561</v>
      </c>
      <c r="F319" s="207" t="s">
        <v>562</v>
      </c>
      <c r="G319" s="208" t="s">
        <v>162</v>
      </c>
      <c r="H319" s="209">
        <v>6.2640000000000002</v>
      </c>
      <c r="I319" s="210"/>
      <c r="J319" s="211">
        <f>ROUND(I319*H319,2)</f>
        <v>0</v>
      </c>
      <c r="K319" s="207" t="s">
        <v>175</v>
      </c>
      <c r="L319" s="45"/>
      <c r="M319" s="212" t="s">
        <v>19</v>
      </c>
      <c r="N319" s="213" t="s">
        <v>49</v>
      </c>
      <c r="O319" s="85"/>
      <c r="P319" s="214">
        <f>O319*H319</f>
        <v>0</v>
      </c>
      <c r="Q319" s="214">
        <v>0.011169999999999999</v>
      </c>
      <c r="R319" s="214">
        <f>Q319*H319</f>
        <v>0.069968879999999997</v>
      </c>
      <c r="S319" s="214">
        <v>0</v>
      </c>
      <c r="T319" s="215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16" t="s">
        <v>164</v>
      </c>
      <c r="AT319" s="216" t="s">
        <v>159</v>
      </c>
      <c r="AU319" s="216" t="s">
        <v>88</v>
      </c>
      <c r="AY319" s="18" t="s">
        <v>157</v>
      </c>
      <c r="BE319" s="217">
        <f>IF(N319="základní",J319,0)</f>
        <v>0</v>
      </c>
      <c r="BF319" s="217">
        <f>IF(N319="snížená",J319,0)</f>
        <v>0</v>
      </c>
      <c r="BG319" s="217">
        <f>IF(N319="zákl. přenesená",J319,0)</f>
        <v>0</v>
      </c>
      <c r="BH319" s="217">
        <f>IF(N319="sníž. přenesená",J319,0)</f>
        <v>0</v>
      </c>
      <c r="BI319" s="217">
        <f>IF(N319="nulová",J319,0)</f>
        <v>0</v>
      </c>
      <c r="BJ319" s="18" t="s">
        <v>86</v>
      </c>
      <c r="BK319" s="217">
        <f>ROUND(I319*H319,2)</f>
        <v>0</v>
      </c>
      <c r="BL319" s="18" t="s">
        <v>164</v>
      </c>
      <c r="BM319" s="216" t="s">
        <v>563</v>
      </c>
    </row>
    <row r="320" s="2" customFormat="1">
      <c r="A320" s="39"/>
      <c r="B320" s="40"/>
      <c r="C320" s="41"/>
      <c r="D320" s="218" t="s">
        <v>166</v>
      </c>
      <c r="E320" s="41"/>
      <c r="F320" s="219" t="s">
        <v>564</v>
      </c>
      <c r="G320" s="41"/>
      <c r="H320" s="41"/>
      <c r="I320" s="220"/>
      <c r="J320" s="41"/>
      <c r="K320" s="41"/>
      <c r="L320" s="45"/>
      <c r="M320" s="221"/>
      <c r="N320" s="222"/>
      <c r="O320" s="85"/>
      <c r="P320" s="85"/>
      <c r="Q320" s="85"/>
      <c r="R320" s="85"/>
      <c r="S320" s="85"/>
      <c r="T320" s="86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166</v>
      </c>
      <c r="AU320" s="18" t="s">
        <v>88</v>
      </c>
    </row>
    <row r="321" s="13" customFormat="1">
      <c r="A321" s="13"/>
      <c r="B321" s="225"/>
      <c r="C321" s="226"/>
      <c r="D321" s="223" t="s">
        <v>170</v>
      </c>
      <c r="E321" s="227" t="s">
        <v>19</v>
      </c>
      <c r="F321" s="228" t="s">
        <v>565</v>
      </c>
      <c r="G321" s="226"/>
      <c r="H321" s="229">
        <v>6.2640000000000002</v>
      </c>
      <c r="I321" s="230"/>
      <c r="J321" s="226"/>
      <c r="K321" s="226"/>
      <c r="L321" s="231"/>
      <c r="M321" s="232"/>
      <c r="N321" s="233"/>
      <c r="O321" s="233"/>
      <c r="P321" s="233"/>
      <c r="Q321" s="233"/>
      <c r="R321" s="233"/>
      <c r="S321" s="233"/>
      <c r="T321" s="234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5" t="s">
        <v>170</v>
      </c>
      <c r="AU321" s="235" t="s">
        <v>88</v>
      </c>
      <c r="AV321" s="13" t="s">
        <v>88</v>
      </c>
      <c r="AW321" s="13" t="s">
        <v>37</v>
      </c>
      <c r="AX321" s="13" t="s">
        <v>78</v>
      </c>
      <c r="AY321" s="235" t="s">
        <v>157</v>
      </c>
    </row>
    <row r="322" s="2" customFormat="1" ht="16.5" customHeight="1">
      <c r="A322" s="39"/>
      <c r="B322" s="40"/>
      <c r="C322" s="205" t="s">
        <v>566</v>
      </c>
      <c r="D322" s="205" t="s">
        <v>159</v>
      </c>
      <c r="E322" s="206" t="s">
        <v>567</v>
      </c>
      <c r="F322" s="207" t="s">
        <v>568</v>
      </c>
      <c r="G322" s="208" t="s">
        <v>162</v>
      </c>
      <c r="H322" s="209">
        <v>6.2640000000000002</v>
      </c>
      <c r="I322" s="210"/>
      <c r="J322" s="211">
        <f>ROUND(I322*H322,2)</f>
        <v>0</v>
      </c>
      <c r="K322" s="207" t="s">
        <v>175</v>
      </c>
      <c r="L322" s="45"/>
      <c r="M322" s="212" t="s">
        <v>19</v>
      </c>
      <c r="N322" s="213" t="s">
        <v>49</v>
      </c>
      <c r="O322" s="85"/>
      <c r="P322" s="214">
        <f>O322*H322</f>
        <v>0</v>
      </c>
      <c r="Q322" s="214">
        <v>0</v>
      </c>
      <c r="R322" s="214">
        <f>Q322*H322</f>
        <v>0</v>
      </c>
      <c r="S322" s="214">
        <v>0</v>
      </c>
      <c r="T322" s="215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16" t="s">
        <v>164</v>
      </c>
      <c r="AT322" s="216" t="s">
        <v>159</v>
      </c>
      <c r="AU322" s="216" t="s">
        <v>88</v>
      </c>
      <c r="AY322" s="18" t="s">
        <v>157</v>
      </c>
      <c r="BE322" s="217">
        <f>IF(N322="základní",J322,0)</f>
        <v>0</v>
      </c>
      <c r="BF322" s="217">
        <f>IF(N322="snížená",J322,0)</f>
        <v>0</v>
      </c>
      <c r="BG322" s="217">
        <f>IF(N322="zákl. přenesená",J322,0)</f>
        <v>0</v>
      </c>
      <c r="BH322" s="217">
        <f>IF(N322="sníž. přenesená",J322,0)</f>
        <v>0</v>
      </c>
      <c r="BI322" s="217">
        <f>IF(N322="nulová",J322,0)</f>
        <v>0</v>
      </c>
      <c r="BJ322" s="18" t="s">
        <v>86</v>
      </c>
      <c r="BK322" s="217">
        <f>ROUND(I322*H322,2)</f>
        <v>0</v>
      </c>
      <c r="BL322" s="18" t="s">
        <v>164</v>
      </c>
      <c r="BM322" s="216" t="s">
        <v>569</v>
      </c>
    </row>
    <row r="323" s="2" customFormat="1">
      <c r="A323" s="39"/>
      <c r="B323" s="40"/>
      <c r="C323" s="41"/>
      <c r="D323" s="218" t="s">
        <v>166</v>
      </c>
      <c r="E323" s="41"/>
      <c r="F323" s="219" t="s">
        <v>570</v>
      </c>
      <c r="G323" s="41"/>
      <c r="H323" s="41"/>
      <c r="I323" s="220"/>
      <c r="J323" s="41"/>
      <c r="K323" s="41"/>
      <c r="L323" s="45"/>
      <c r="M323" s="221"/>
      <c r="N323" s="222"/>
      <c r="O323" s="85"/>
      <c r="P323" s="85"/>
      <c r="Q323" s="85"/>
      <c r="R323" s="85"/>
      <c r="S323" s="85"/>
      <c r="T323" s="86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166</v>
      </c>
      <c r="AU323" s="18" t="s">
        <v>88</v>
      </c>
    </row>
    <row r="324" s="2" customFormat="1" ht="16.5" customHeight="1">
      <c r="A324" s="39"/>
      <c r="B324" s="40"/>
      <c r="C324" s="205" t="s">
        <v>571</v>
      </c>
      <c r="D324" s="205" t="s">
        <v>159</v>
      </c>
      <c r="E324" s="206" t="s">
        <v>572</v>
      </c>
      <c r="F324" s="207" t="s">
        <v>573</v>
      </c>
      <c r="G324" s="208" t="s">
        <v>223</v>
      </c>
      <c r="H324" s="209">
        <v>0.066000000000000003</v>
      </c>
      <c r="I324" s="210"/>
      <c r="J324" s="211">
        <f>ROUND(I324*H324,2)</f>
        <v>0</v>
      </c>
      <c r="K324" s="207" t="s">
        <v>175</v>
      </c>
      <c r="L324" s="45"/>
      <c r="M324" s="212" t="s">
        <v>19</v>
      </c>
      <c r="N324" s="213" t="s">
        <v>49</v>
      </c>
      <c r="O324" s="85"/>
      <c r="P324" s="214">
        <f>O324*H324</f>
        <v>0</v>
      </c>
      <c r="Q324" s="214">
        <v>1.05291</v>
      </c>
      <c r="R324" s="214">
        <f>Q324*H324</f>
        <v>0.069492060000000008</v>
      </c>
      <c r="S324" s="214">
        <v>0</v>
      </c>
      <c r="T324" s="215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16" t="s">
        <v>164</v>
      </c>
      <c r="AT324" s="216" t="s">
        <v>159</v>
      </c>
      <c r="AU324" s="216" t="s">
        <v>88</v>
      </c>
      <c r="AY324" s="18" t="s">
        <v>157</v>
      </c>
      <c r="BE324" s="217">
        <f>IF(N324="základní",J324,0)</f>
        <v>0</v>
      </c>
      <c r="BF324" s="217">
        <f>IF(N324="snížená",J324,0)</f>
        <v>0</v>
      </c>
      <c r="BG324" s="217">
        <f>IF(N324="zákl. přenesená",J324,0)</f>
        <v>0</v>
      </c>
      <c r="BH324" s="217">
        <f>IF(N324="sníž. přenesená",J324,0)</f>
        <v>0</v>
      </c>
      <c r="BI324" s="217">
        <f>IF(N324="nulová",J324,0)</f>
        <v>0</v>
      </c>
      <c r="BJ324" s="18" t="s">
        <v>86</v>
      </c>
      <c r="BK324" s="217">
        <f>ROUND(I324*H324,2)</f>
        <v>0</v>
      </c>
      <c r="BL324" s="18" t="s">
        <v>164</v>
      </c>
      <c r="BM324" s="216" t="s">
        <v>574</v>
      </c>
    </row>
    <row r="325" s="2" customFormat="1">
      <c r="A325" s="39"/>
      <c r="B325" s="40"/>
      <c r="C325" s="41"/>
      <c r="D325" s="218" t="s">
        <v>166</v>
      </c>
      <c r="E325" s="41"/>
      <c r="F325" s="219" t="s">
        <v>575</v>
      </c>
      <c r="G325" s="41"/>
      <c r="H325" s="41"/>
      <c r="I325" s="220"/>
      <c r="J325" s="41"/>
      <c r="K325" s="41"/>
      <c r="L325" s="45"/>
      <c r="M325" s="221"/>
      <c r="N325" s="222"/>
      <c r="O325" s="85"/>
      <c r="P325" s="85"/>
      <c r="Q325" s="85"/>
      <c r="R325" s="85"/>
      <c r="S325" s="85"/>
      <c r="T325" s="86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166</v>
      </c>
      <c r="AU325" s="18" t="s">
        <v>88</v>
      </c>
    </row>
    <row r="326" s="13" customFormat="1">
      <c r="A326" s="13"/>
      <c r="B326" s="225"/>
      <c r="C326" s="226"/>
      <c r="D326" s="223" t="s">
        <v>170</v>
      </c>
      <c r="E326" s="227" t="s">
        <v>19</v>
      </c>
      <c r="F326" s="228" t="s">
        <v>576</v>
      </c>
      <c r="G326" s="226"/>
      <c r="H326" s="229">
        <v>0.066000000000000003</v>
      </c>
      <c r="I326" s="230"/>
      <c r="J326" s="226"/>
      <c r="K326" s="226"/>
      <c r="L326" s="231"/>
      <c r="M326" s="232"/>
      <c r="N326" s="233"/>
      <c r="O326" s="233"/>
      <c r="P326" s="233"/>
      <c r="Q326" s="233"/>
      <c r="R326" s="233"/>
      <c r="S326" s="233"/>
      <c r="T326" s="234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5" t="s">
        <v>170</v>
      </c>
      <c r="AU326" s="235" t="s">
        <v>88</v>
      </c>
      <c r="AV326" s="13" t="s">
        <v>88</v>
      </c>
      <c r="AW326" s="13" t="s">
        <v>37</v>
      </c>
      <c r="AX326" s="13" t="s">
        <v>78</v>
      </c>
      <c r="AY326" s="235" t="s">
        <v>157</v>
      </c>
    </row>
    <row r="327" s="2" customFormat="1" ht="16.5" customHeight="1">
      <c r="A327" s="39"/>
      <c r="B327" s="40"/>
      <c r="C327" s="205" t="s">
        <v>577</v>
      </c>
      <c r="D327" s="205" t="s">
        <v>159</v>
      </c>
      <c r="E327" s="206" t="s">
        <v>578</v>
      </c>
      <c r="F327" s="207" t="s">
        <v>579</v>
      </c>
      <c r="G327" s="208" t="s">
        <v>174</v>
      </c>
      <c r="H327" s="209">
        <v>8.2680000000000007</v>
      </c>
      <c r="I327" s="210"/>
      <c r="J327" s="211">
        <f>ROUND(I327*H327,2)</f>
        <v>0</v>
      </c>
      <c r="K327" s="207" t="s">
        <v>175</v>
      </c>
      <c r="L327" s="45"/>
      <c r="M327" s="212" t="s">
        <v>19</v>
      </c>
      <c r="N327" s="213" t="s">
        <v>49</v>
      </c>
      <c r="O327" s="85"/>
      <c r="P327" s="214">
        <f>O327*H327</f>
        <v>0</v>
      </c>
      <c r="Q327" s="214">
        <v>0</v>
      </c>
      <c r="R327" s="214">
        <f>Q327*H327</f>
        <v>0</v>
      </c>
      <c r="S327" s="214">
        <v>0</v>
      </c>
      <c r="T327" s="215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16" t="s">
        <v>164</v>
      </c>
      <c r="AT327" s="216" t="s">
        <v>159</v>
      </c>
      <c r="AU327" s="216" t="s">
        <v>88</v>
      </c>
      <c r="AY327" s="18" t="s">
        <v>157</v>
      </c>
      <c r="BE327" s="217">
        <f>IF(N327="základní",J327,0)</f>
        <v>0</v>
      </c>
      <c r="BF327" s="217">
        <f>IF(N327="snížená",J327,0)</f>
        <v>0</v>
      </c>
      <c r="BG327" s="217">
        <f>IF(N327="zákl. přenesená",J327,0)</f>
        <v>0</v>
      </c>
      <c r="BH327" s="217">
        <f>IF(N327="sníž. přenesená",J327,0)</f>
        <v>0</v>
      </c>
      <c r="BI327" s="217">
        <f>IF(N327="nulová",J327,0)</f>
        <v>0</v>
      </c>
      <c r="BJ327" s="18" t="s">
        <v>86</v>
      </c>
      <c r="BK327" s="217">
        <f>ROUND(I327*H327,2)</f>
        <v>0</v>
      </c>
      <c r="BL327" s="18" t="s">
        <v>164</v>
      </c>
      <c r="BM327" s="216" t="s">
        <v>580</v>
      </c>
    </row>
    <row r="328" s="2" customFormat="1">
      <c r="A328" s="39"/>
      <c r="B328" s="40"/>
      <c r="C328" s="41"/>
      <c r="D328" s="218" t="s">
        <v>166</v>
      </c>
      <c r="E328" s="41"/>
      <c r="F328" s="219" t="s">
        <v>581</v>
      </c>
      <c r="G328" s="41"/>
      <c r="H328" s="41"/>
      <c r="I328" s="220"/>
      <c r="J328" s="41"/>
      <c r="K328" s="41"/>
      <c r="L328" s="45"/>
      <c r="M328" s="221"/>
      <c r="N328" s="222"/>
      <c r="O328" s="85"/>
      <c r="P328" s="85"/>
      <c r="Q328" s="85"/>
      <c r="R328" s="85"/>
      <c r="S328" s="85"/>
      <c r="T328" s="86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166</v>
      </c>
      <c r="AU328" s="18" t="s">
        <v>88</v>
      </c>
    </row>
    <row r="329" s="13" customFormat="1">
      <c r="A329" s="13"/>
      <c r="B329" s="225"/>
      <c r="C329" s="226"/>
      <c r="D329" s="223" t="s">
        <v>170</v>
      </c>
      <c r="E329" s="227" t="s">
        <v>19</v>
      </c>
      <c r="F329" s="228" t="s">
        <v>582</v>
      </c>
      <c r="G329" s="226"/>
      <c r="H329" s="229">
        <v>1.5880000000000001</v>
      </c>
      <c r="I329" s="230"/>
      <c r="J329" s="226"/>
      <c r="K329" s="226"/>
      <c r="L329" s="231"/>
      <c r="M329" s="232"/>
      <c r="N329" s="233"/>
      <c r="O329" s="233"/>
      <c r="P329" s="233"/>
      <c r="Q329" s="233"/>
      <c r="R329" s="233"/>
      <c r="S329" s="233"/>
      <c r="T329" s="23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5" t="s">
        <v>170</v>
      </c>
      <c r="AU329" s="235" t="s">
        <v>88</v>
      </c>
      <c r="AV329" s="13" t="s">
        <v>88</v>
      </c>
      <c r="AW329" s="13" t="s">
        <v>37</v>
      </c>
      <c r="AX329" s="13" t="s">
        <v>78</v>
      </c>
      <c r="AY329" s="235" t="s">
        <v>157</v>
      </c>
    </row>
    <row r="330" s="13" customFormat="1">
      <c r="A330" s="13"/>
      <c r="B330" s="225"/>
      <c r="C330" s="226"/>
      <c r="D330" s="223" t="s">
        <v>170</v>
      </c>
      <c r="E330" s="227" t="s">
        <v>19</v>
      </c>
      <c r="F330" s="228" t="s">
        <v>583</v>
      </c>
      <c r="G330" s="226"/>
      <c r="H330" s="229">
        <v>1.292</v>
      </c>
      <c r="I330" s="230"/>
      <c r="J330" s="226"/>
      <c r="K330" s="226"/>
      <c r="L330" s="231"/>
      <c r="M330" s="232"/>
      <c r="N330" s="233"/>
      <c r="O330" s="233"/>
      <c r="P330" s="233"/>
      <c r="Q330" s="233"/>
      <c r="R330" s="233"/>
      <c r="S330" s="233"/>
      <c r="T330" s="234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5" t="s">
        <v>170</v>
      </c>
      <c r="AU330" s="235" t="s">
        <v>88</v>
      </c>
      <c r="AV330" s="13" t="s">
        <v>88</v>
      </c>
      <c r="AW330" s="13" t="s">
        <v>37</v>
      </c>
      <c r="AX330" s="13" t="s">
        <v>78</v>
      </c>
      <c r="AY330" s="235" t="s">
        <v>157</v>
      </c>
    </row>
    <row r="331" s="13" customFormat="1">
      <c r="A331" s="13"/>
      <c r="B331" s="225"/>
      <c r="C331" s="226"/>
      <c r="D331" s="223" t="s">
        <v>170</v>
      </c>
      <c r="E331" s="227" t="s">
        <v>19</v>
      </c>
      <c r="F331" s="228" t="s">
        <v>584</v>
      </c>
      <c r="G331" s="226"/>
      <c r="H331" s="229">
        <v>1.548</v>
      </c>
      <c r="I331" s="230"/>
      <c r="J331" s="226"/>
      <c r="K331" s="226"/>
      <c r="L331" s="231"/>
      <c r="M331" s="232"/>
      <c r="N331" s="233"/>
      <c r="O331" s="233"/>
      <c r="P331" s="233"/>
      <c r="Q331" s="233"/>
      <c r="R331" s="233"/>
      <c r="S331" s="233"/>
      <c r="T331" s="234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5" t="s">
        <v>170</v>
      </c>
      <c r="AU331" s="235" t="s">
        <v>88</v>
      </c>
      <c r="AV331" s="13" t="s">
        <v>88</v>
      </c>
      <c r="AW331" s="13" t="s">
        <v>37</v>
      </c>
      <c r="AX331" s="13" t="s">
        <v>78</v>
      </c>
      <c r="AY331" s="235" t="s">
        <v>157</v>
      </c>
    </row>
    <row r="332" s="13" customFormat="1">
      <c r="A332" s="13"/>
      <c r="B332" s="225"/>
      <c r="C332" s="226"/>
      <c r="D332" s="223" t="s">
        <v>170</v>
      </c>
      <c r="E332" s="227" t="s">
        <v>19</v>
      </c>
      <c r="F332" s="228" t="s">
        <v>585</v>
      </c>
      <c r="G332" s="226"/>
      <c r="H332" s="229">
        <v>3.8399999999999999</v>
      </c>
      <c r="I332" s="230"/>
      <c r="J332" s="226"/>
      <c r="K332" s="226"/>
      <c r="L332" s="231"/>
      <c r="M332" s="232"/>
      <c r="N332" s="233"/>
      <c r="O332" s="233"/>
      <c r="P332" s="233"/>
      <c r="Q332" s="233"/>
      <c r="R332" s="233"/>
      <c r="S332" s="233"/>
      <c r="T332" s="234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5" t="s">
        <v>170</v>
      </c>
      <c r="AU332" s="235" t="s">
        <v>88</v>
      </c>
      <c r="AV332" s="13" t="s">
        <v>88</v>
      </c>
      <c r="AW332" s="13" t="s">
        <v>37</v>
      </c>
      <c r="AX332" s="13" t="s">
        <v>78</v>
      </c>
      <c r="AY332" s="235" t="s">
        <v>157</v>
      </c>
    </row>
    <row r="333" s="12" customFormat="1" ht="22.8" customHeight="1">
      <c r="A333" s="12"/>
      <c r="B333" s="189"/>
      <c r="C333" s="190"/>
      <c r="D333" s="191" t="s">
        <v>77</v>
      </c>
      <c r="E333" s="203" t="s">
        <v>192</v>
      </c>
      <c r="F333" s="203" t="s">
        <v>586</v>
      </c>
      <c r="G333" s="190"/>
      <c r="H333" s="190"/>
      <c r="I333" s="193"/>
      <c r="J333" s="204">
        <f>BK333</f>
        <v>0</v>
      </c>
      <c r="K333" s="190"/>
      <c r="L333" s="195"/>
      <c r="M333" s="196"/>
      <c r="N333" s="197"/>
      <c r="O333" s="197"/>
      <c r="P333" s="198">
        <f>SUM(P334:P347)</f>
        <v>0</v>
      </c>
      <c r="Q333" s="197"/>
      <c r="R333" s="198">
        <f>SUM(R334:R347)</f>
        <v>27.332152399999998</v>
      </c>
      <c r="S333" s="197"/>
      <c r="T333" s="199">
        <f>SUM(T334:T347)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200" t="s">
        <v>86</v>
      </c>
      <c r="AT333" s="201" t="s">
        <v>77</v>
      </c>
      <c r="AU333" s="201" t="s">
        <v>86</v>
      </c>
      <c r="AY333" s="200" t="s">
        <v>157</v>
      </c>
      <c r="BK333" s="202">
        <f>SUM(BK334:BK347)</f>
        <v>0</v>
      </c>
    </row>
    <row r="334" s="2" customFormat="1" ht="24.15" customHeight="1">
      <c r="A334" s="39"/>
      <c r="B334" s="40"/>
      <c r="C334" s="205" t="s">
        <v>587</v>
      </c>
      <c r="D334" s="205" t="s">
        <v>159</v>
      </c>
      <c r="E334" s="206" t="s">
        <v>588</v>
      </c>
      <c r="F334" s="207" t="s">
        <v>589</v>
      </c>
      <c r="G334" s="208" t="s">
        <v>162</v>
      </c>
      <c r="H334" s="209">
        <v>119.92</v>
      </c>
      <c r="I334" s="210"/>
      <c r="J334" s="211">
        <f>ROUND(I334*H334,2)</f>
        <v>0</v>
      </c>
      <c r="K334" s="207" t="s">
        <v>175</v>
      </c>
      <c r="L334" s="45"/>
      <c r="M334" s="212" t="s">
        <v>19</v>
      </c>
      <c r="N334" s="213" t="s">
        <v>49</v>
      </c>
      <c r="O334" s="85"/>
      <c r="P334" s="214">
        <f>O334*H334</f>
        <v>0</v>
      </c>
      <c r="Q334" s="214">
        <v>0</v>
      </c>
      <c r="R334" s="214">
        <f>Q334*H334</f>
        <v>0</v>
      </c>
      <c r="S334" s="214">
        <v>0</v>
      </c>
      <c r="T334" s="215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16" t="s">
        <v>164</v>
      </c>
      <c r="AT334" s="216" t="s">
        <v>159</v>
      </c>
      <c r="AU334" s="216" t="s">
        <v>88</v>
      </c>
      <c r="AY334" s="18" t="s">
        <v>157</v>
      </c>
      <c r="BE334" s="217">
        <f>IF(N334="základní",J334,0)</f>
        <v>0</v>
      </c>
      <c r="BF334" s="217">
        <f>IF(N334="snížená",J334,0)</f>
        <v>0</v>
      </c>
      <c r="BG334" s="217">
        <f>IF(N334="zákl. přenesená",J334,0)</f>
        <v>0</v>
      </c>
      <c r="BH334" s="217">
        <f>IF(N334="sníž. přenesená",J334,0)</f>
        <v>0</v>
      </c>
      <c r="BI334" s="217">
        <f>IF(N334="nulová",J334,0)</f>
        <v>0</v>
      </c>
      <c r="BJ334" s="18" t="s">
        <v>86</v>
      </c>
      <c r="BK334" s="217">
        <f>ROUND(I334*H334,2)</f>
        <v>0</v>
      </c>
      <c r="BL334" s="18" t="s">
        <v>164</v>
      </c>
      <c r="BM334" s="216" t="s">
        <v>590</v>
      </c>
    </row>
    <row r="335" s="2" customFormat="1">
      <c r="A335" s="39"/>
      <c r="B335" s="40"/>
      <c r="C335" s="41"/>
      <c r="D335" s="218" t="s">
        <v>166</v>
      </c>
      <c r="E335" s="41"/>
      <c r="F335" s="219" t="s">
        <v>591</v>
      </c>
      <c r="G335" s="41"/>
      <c r="H335" s="41"/>
      <c r="I335" s="220"/>
      <c r="J335" s="41"/>
      <c r="K335" s="41"/>
      <c r="L335" s="45"/>
      <c r="M335" s="221"/>
      <c r="N335" s="222"/>
      <c r="O335" s="85"/>
      <c r="P335" s="85"/>
      <c r="Q335" s="85"/>
      <c r="R335" s="85"/>
      <c r="S335" s="85"/>
      <c r="T335" s="86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166</v>
      </c>
      <c r="AU335" s="18" t="s">
        <v>88</v>
      </c>
    </row>
    <row r="336" s="13" customFormat="1">
      <c r="A336" s="13"/>
      <c r="B336" s="225"/>
      <c r="C336" s="226"/>
      <c r="D336" s="223" t="s">
        <v>170</v>
      </c>
      <c r="E336" s="227" t="s">
        <v>19</v>
      </c>
      <c r="F336" s="228" t="s">
        <v>592</v>
      </c>
      <c r="G336" s="226"/>
      <c r="H336" s="229">
        <v>119.92</v>
      </c>
      <c r="I336" s="230"/>
      <c r="J336" s="226"/>
      <c r="K336" s="226"/>
      <c r="L336" s="231"/>
      <c r="M336" s="232"/>
      <c r="N336" s="233"/>
      <c r="O336" s="233"/>
      <c r="P336" s="233"/>
      <c r="Q336" s="233"/>
      <c r="R336" s="233"/>
      <c r="S336" s="233"/>
      <c r="T336" s="234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5" t="s">
        <v>170</v>
      </c>
      <c r="AU336" s="235" t="s">
        <v>88</v>
      </c>
      <c r="AV336" s="13" t="s">
        <v>88</v>
      </c>
      <c r="AW336" s="13" t="s">
        <v>37</v>
      </c>
      <c r="AX336" s="13" t="s">
        <v>78</v>
      </c>
      <c r="AY336" s="235" t="s">
        <v>157</v>
      </c>
    </row>
    <row r="337" s="2" customFormat="1" ht="21.75" customHeight="1">
      <c r="A337" s="39"/>
      <c r="B337" s="40"/>
      <c r="C337" s="205" t="s">
        <v>593</v>
      </c>
      <c r="D337" s="205" t="s">
        <v>159</v>
      </c>
      <c r="E337" s="206" t="s">
        <v>594</v>
      </c>
      <c r="F337" s="207" t="s">
        <v>595</v>
      </c>
      <c r="G337" s="208" t="s">
        <v>162</v>
      </c>
      <c r="H337" s="209">
        <v>119.92</v>
      </c>
      <c r="I337" s="210"/>
      <c r="J337" s="211">
        <f>ROUND(I337*H337,2)</f>
        <v>0</v>
      </c>
      <c r="K337" s="207" t="s">
        <v>175</v>
      </c>
      <c r="L337" s="45"/>
      <c r="M337" s="212" t="s">
        <v>19</v>
      </c>
      <c r="N337" s="213" t="s">
        <v>49</v>
      </c>
      <c r="O337" s="85"/>
      <c r="P337" s="214">
        <f>O337*H337</f>
        <v>0</v>
      </c>
      <c r="Q337" s="214">
        <v>0</v>
      </c>
      <c r="R337" s="214">
        <f>Q337*H337</f>
        <v>0</v>
      </c>
      <c r="S337" s="214">
        <v>0</v>
      </c>
      <c r="T337" s="215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16" t="s">
        <v>164</v>
      </c>
      <c r="AT337" s="216" t="s">
        <v>159</v>
      </c>
      <c r="AU337" s="216" t="s">
        <v>88</v>
      </c>
      <c r="AY337" s="18" t="s">
        <v>157</v>
      </c>
      <c r="BE337" s="217">
        <f>IF(N337="základní",J337,0)</f>
        <v>0</v>
      </c>
      <c r="BF337" s="217">
        <f>IF(N337="snížená",J337,0)</f>
        <v>0</v>
      </c>
      <c r="BG337" s="217">
        <f>IF(N337="zákl. přenesená",J337,0)</f>
        <v>0</v>
      </c>
      <c r="BH337" s="217">
        <f>IF(N337="sníž. přenesená",J337,0)</f>
        <v>0</v>
      </c>
      <c r="BI337" s="217">
        <f>IF(N337="nulová",J337,0)</f>
        <v>0</v>
      </c>
      <c r="BJ337" s="18" t="s">
        <v>86</v>
      </c>
      <c r="BK337" s="217">
        <f>ROUND(I337*H337,2)</f>
        <v>0</v>
      </c>
      <c r="BL337" s="18" t="s">
        <v>164</v>
      </c>
      <c r="BM337" s="216" t="s">
        <v>596</v>
      </c>
    </row>
    <row r="338" s="2" customFormat="1">
      <c r="A338" s="39"/>
      <c r="B338" s="40"/>
      <c r="C338" s="41"/>
      <c r="D338" s="218" t="s">
        <v>166</v>
      </c>
      <c r="E338" s="41"/>
      <c r="F338" s="219" t="s">
        <v>597</v>
      </c>
      <c r="G338" s="41"/>
      <c r="H338" s="41"/>
      <c r="I338" s="220"/>
      <c r="J338" s="41"/>
      <c r="K338" s="41"/>
      <c r="L338" s="45"/>
      <c r="M338" s="221"/>
      <c r="N338" s="222"/>
      <c r="O338" s="85"/>
      <c r="P338" s="85"/>
      <c r="Q338" s="85"/>
      <c r="R338" s="85"/>
      <c r="S338" s="85"/>
      <c r="T338" s="86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166</v>
      </c>
      <c r="AU338" s="18" t="s">
        <v>88</v>
      </c>
    </row>
    <row r="339" s="13" customFormat="1">
      <c r="A339" s="13"/>
      <c r="B339" s="225"/>
      <c r="C339" s="226"/>
      <c r="D339" s="223" t="s">
        <v>170</v>
      </c>
      <c r="E339" s="227" t="s">
        <v>19</v>
      </c>
      <c r="F339" s="228" t="s">
        <v>592</v>
      </c>
      <c r="G339" s="226"/>
      <c r="H339" s="229">
        <v>119.92</v>
      </c>
      <c r="I339" s="230"/>
      <c r="J339" s="226"/>
      <c r="K339" s="226"/>
      <c r="L339" s="231"/>
      <c r="M339" s="232"/>
      <c r="N339" s="233"/>
      <c r="O339" s="233"/>
      <c r="P339" s="233"/>
      <c r="Q339" s="233"/>
      <c r="R339" s="233"/>
      <c r="S339" s="233"/>
      <c r="T339" s="234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5" t="s">
        <v>170</v>
      </c>
      <c r="AU339" s="235" t="s">
        <v>88</v>
      </c>
      <c r="AV339" s="13" t="s">
        <v>88</v>
      </c>
      <c r="AW339" s="13" t="s">
        <v>37</v>
      </c>
      <c r="AX339" s="13" t="s">
        <v>78</v>
      </c>
      <c r="AY339" s="235" t="s">
        <v>157</v>
      </c>
    </row>
    <row r="340" s="2" customFormat="1" ht="24.15" customHeight="1">
      <c r="A340" s="39"/>
      <c r="B340" s="40"/>
      <c r="C340" s="205" t="s">
        <v>598</v>
      </c>
      <c r="D340" s="205" t="s">
        <v>159</v>
      </c>
      <c r="E340" s="206" t="s">
        <v>599</v>
      </c>
      <c r="F340" s="207" t="s">
        <v>600</v>
      </c>
      <c r="G340" s="208" t="s">
        <v>162</v>
      </c>
      <c r="H340" s="209">
        <v>119.92</v>
      </c>
      <c r="I340" s="210"/>
      <c r="J340" s="211">
        <f>ROUND(I340*H340,2)</f>
        <v>0</v>
      </c>
      <c r="K340" s="207" t="s">
        <v>175</v>
      </c>
      <c r="L340" s="45"/>
      <c r="M340" s="212" t="s">
        <v>19</v>
      </c>
      <c r="N340" s="213" t="s">
        <v>49</v>
      </c>
      <c r="O340" s="85"/>
      <c r="P340" s="214">
        <f>O340*H340</f>
        <v>0</v>
      </c>
      <c r="Q340" s="214">
        <v>0.1002</v>
      </c>
      <c r="R340" s="214">
        <f>Q340*H340</f>
        <v>12.015984</v>
      </c>
      <c r="S340" s="214">
        <v>0</v>
      </c>
      <c r="T340" s="215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16" t="s">
        <v>164</v>
      </c>
      <c r="AT340" s="216" t="s">
        <v>159</v>
      </c>
      <c r="AU340" s="216" t="s">
        <v>88</v>
      </c>
      <c r="AY340" s="18" t="s">
        <v>157</v>
      </c>
      <c r="BE340" s="217">
        <f>IF(N340="základní",J340,0)</f>
        <v>0</v>
      </c>
      <c r="BF340" s="217">
        <f>IF(N340="snížená",J340,0)</f>
        <v>0</v>
      </c>
      <c r="BG340" s="217">
        <f>IF(N340="zákl. přenesená",J340,0)</f>
        <v>0</v>
      </c>
      <c r="BH340" s="217">
        <f>IF(N340="sníž. přenesená",J340,0)</f>
        <v>0</v>
      </c>
      <c r="BI340" s="217">
        <f>IF(N340="nulová",J340,0)</f>
        <v>0</v>
      </c>
      <c r="BJ340" s="18" t="s">
        <v>86</v>
      </c>
      <c r="BK340" s="217">
        <f>ROUND(I340*H340,2)</f>
        <v>0</v>
      </c>
      <c r="BL340" s="18" t="s">
        <v>164</v>
      </c>
      <c r="BM340" s="216" t="s">
        <v>601</v>
      </c>
    </row>
    <row r="341" s="2" customFormat="1">
      <c r="A341" s="39"/>
      <c r="B341" s="40"/>
      <c r="C341" s="41"/>
      <c r="D341" s="218" t="s">
        <v>166</v>
      </c>
      <c r="E341" s="41"/>
      <c r="F341" s="219" t="s">
        <v>602</v>
      </c>
      <c r="G341" s="41"/>
      <c r="H341" s="41"/>
      <c r="I341" s="220"/>
      <c r="J341" s="41"/>
      <c r="K341" s="41"/>
      <c r="L341" s="45"/>
      <c r="M341" s="221"/>
      <c r="N341" s="222"/>
      <c r="O341" s="85"/>
      <c r="P341" s="85"/>
      <c r="Q341" s="85"/>
      <c r="R341" s="85"/>
      <c r="S341" s="85"/>
      <c r="T341" s="86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166</v>
      </c>
      <c r="AU341" s="18" t="s">
        <v>88</v>
      </c>
    </row>
    <row r="342" s="13" customFormat="1">
      <c r="A342" s="13"/>
      <c r="B342" s="225"/>
      <c r="C342" s="226"/>
      <c r="D342" s="223" t="s">
        <v>170</v>
      </c>
      <c r="E342" s="227" t="s">
        <v>19</v>
      </c>
      <c r="F342" s="228" t="s">
        <v>603</v>
      </c>
      <c r="G342" s="226"/>
      <c r="H342" s="229">
        <v>119.92</v>
      </c>
      <c r="I342" s="230"/>
      <c r="J342" s="226"/>
      <c r="K342" s="226"/>
      <c r="L342" s="231"/>
      <c r="M342" s="232"/>
      <c r="N342" s="233"/>
      <c r="O342" s="233"/>
      <c r="P342" s="233"/>
      <c r="Q342" s="233"/>
      <c r="R342" s="233"/>
      <c r="S342" s="233"/>
      <c r="T342" s="23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5" t="s">
        <v>170</v>
      </c>
      <c r="AU342" s="235" t="s">
        <v>88</v>
      </c>
      <c r="AV342" s="13" t="s">
        <v>88</v>
      </c>
      <c r="AW342" s="13" t="s">
        <v>37</v>
      </c>
      <c r="AX342" s="13" t="s">
        <v>78</v>
      </c>
      <c r="AY342" s="235" t="s">
        <v>157</v>
      </c>
    </row>
    <row r="343" s="2" customFormat="1" ht="16.5" customHeight="1">
      <c r="A343" s="39"/>
      <c r="B343" s="40"/>
      <c r="C343" s="236" t="s">
        <v>604</v>
      </c>
      <c r="D343" s="236" t="s">
        <v>242</v>
      </c>
      <c r="E343" s="237" t="s">
        <v>605</v>
      </c>
      <c r="F343" s="238" t="s">
        <v>606</v>
      </c>
      <c r="G343" s="239" t="s">
        <v>162</v>
      </c>
      <c r="H343" s="240">
        <v>130.113</v>
      </c>
      <c r="I343" s="241"/>
      <c r="J343" s="242">
        <f>ROUND(I343*H343,2)</f>
        <v>0</v>
      </c>
      <c r="K343" s="238" t="s">
        <v>19</v>
      </c>
      <c r="L343" s="243"/>
      <c r="M343" s="244" t="s">
        <v>19</v>
      </c>
      <c r="N343" s="245" t="s">
        <v>49</v>
      </c>
      <c r="O343" s="85"/>
      <c r="P343" s="214">
        <f>O343*H343</f>
        <v>0</v>
      </c>
      <c r="Q343" s="214">
        <v>0.070000000000000007</v>
      </c>
      <c r="R343" s="214">
        <f>Q343*H343</f>
        <v>9.1079100000000004</v>
      </c>
      <c r="S343" s="214">
        <v>0</v>
      </c>
      <c r="T343" s="215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16" t="s">
        <v>214</v>
      </c>
      <c r="AT343" s="216" t="s">
        <v>242</v>
      </c>
      <c r="AU343" s="216" t="s">
        <v>88</v>
      </c>
      <c r="AY343" s="18" t="s">
        <v>157</v>
      </c>
      <c r="BE343" s="217">
        <f>IF(N343="základní",J343,0)</f>
        <v>0</v>
      </c>
      <c r="BF343" s="217">
        <f>IF(N343="snížená",J343,0)</f>
        <v>0</v>
      </c>
      <c r="BG343" s="217">
        <f>IF(N343="zákl. přenesená",J343,0)</f>
        <v>0</v>
      </c>
      <c r="BH343" s="217">
        <f>IF(N343="sníž. přenesená",J343,0)</f>
        <v>0</v>
      </c>
      <c r="BI343" s="217">
        <f>IF(N343="nulová",J343,0)</f>
        <v>0</v>
      </c>
      <c r="BJ343" s="18" t="s">
        <v>86</v>
      </c>
      <c r="BK343" s="217">
        <f>ROUND(I343*H343,2)</f>
        <v>0</v>
      </c>
      <c r="BL343" s="18" t="s">
        <v>164</v>
      </c>
      <c r="BM343" s="216" t="s">
        <v>607</v>
      </c>
    </row>
    <row r="344" s="13" customFormat="1">
      <c r="A344" s="13"/>
      <c r="B344" s="225"/>
      <c r="C344" s="226"/>
      <c r="D344" s="223" t="s">
        <v>170</v>
      </c>
      <c r="E344" s="226"/>
      <c r="F344" s="228" t="s">
        <v>608</v>
      </c>
      <c r="G344" s="226"/>
      <c r="H344" s="229">
        <v>130.113</v>
      </c>
      <c r="I344" s="230"/>
      <c r="J344" s="226"/>
      <c r="K344" s="226"/>
      <c r="L344" s="231"/>
      <c r="M344" s="232"/>
      <c r="N344" s="233"/>
      <c r="O344" s="233"/>
      <c r="P344" s="233"/>
      <c r="Q344" s="233"/>
      <c r="R344" s="233"/>
      <c r="S344" s="233"/>
      <c r="T344" s="234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5" t="s">
        <v>170</v>
      </c>
      <c r="AU344" s="235" t="s">
        <v>88</v>
      </c>
      <c r="AV344" s="13" t="s">
        <v>88</v>
      </c>
      <c r="AW344" s="13" t="s">
        <v>4</v>
      </c>
      <c r="AX344" s="13" t="s">
        <v>86</v>
      </c>
      <c r="AY344" s="235" t="s">
        <v>157</v>
      </c>
    </row>
    <row r="345" s="2" customFormat="1" ht="24.15" customHeight="1">
      <c r="A345" s="39"/>
      <c r="B345" s="40"/>
      <c r="C345" s="205" t="s">
        <v>609</v>
      </c>
      <c r="D345" s="205" t="s">
        <v>159</v>
      </c>
      <c r="E345" s="206" t="s">
        <v>610</v>
      </c>
      <c r="F345" s="207" t="s">
        <v>611</v>
      </c>
      <c r="G345" s="208" t="s">
        <v>162</v>
      </c>
      <c r="H345" s="209">
        <v>119.92</v>
      </c>
      <c r="I345" s="210"/>
      <c r="J345" s="211">
        <f>ROUND(I345*H345,2)</f>
        <v>0</v>
      </c>
      <c r="K345" s="207" t="s">
        <v>19</v>
      </c>
      <c r="L345" s="45"/>
      <c r="M345" s="212" t="s">
        <v>19</v>
      </c>
      <c r="N345" s="213" t="s">
        <v>49</v>
      </c>
      <c r="O345" s="85"/>
      <c r="P345" s="214">
        <f>O345*H345</f>
        <v>0</v>
      </c>
      <c r="Q345" s="214">
        <v>0.051769999999999997</v>
      </c>
      <c r="R345" s="214">
        <f>Q345*H345</f>
        <v>6.2082584000000001</v>
      </c>
      <c r="S345" s="214">
        <v>0</v>
      </c>
      <c r="T345" s="215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16" t="s">
        <v>164</v>
      </c>
      <c r="AT345" s="216" t="s">
        <v>159</v>
      </c>
      <c r="AU345" s="216" t="s">
        <v>88</v>
      </c>
      <c r="AY345" s="18" t="s">
        <v>157</v>
      </c>
      <c r="BE345" s="217">
        <f>IF(N345="základní",J345,0)</f>
        <v>0</v>
      </c>
      <c r="BF345" s="217">
        <f>IF(N345="snížená",J345,0)</f>
        <v>0</v>
      </c>
      <c r="BG345" s="217">
        <f>IF(N345="zákl. přenesená",J345,0)</f>
        <v>0</v>
      </c>
      <c r="BH345" s="217">
        <f>IF(N345="sníž. přenesená",J345,0)</f>
        <v>0</v>
      </c>
      <c r="BI345" s="217">
        <f>IF(N345="nulová",J345,0)</f>
        <v>0</v>
      </c>
      <c r="BJ345" s="18" t="s">
        <v>86</v>
      </c>
      <c r="BK345" s="217">
        <f>ROUND(I345*H345,2)</f>
        <v>0</v>
      </c>
      <c r="BL345" s="18" t="s">
        <v>164</v>
      </c>
      <c r="BM345" s="216" t="s">
        <v>612</v>
      </c>
    </row>
    <row r="346" s="2" customFormat="1">
      <c r="A346" s="39"/>
      <c r="B346" s="40"/>
      <c r="C346" s="41"/>
      <c r="D346" s="223" t="s">
        <v>168</v>
      </c>
      <c r="E346" s="41"/>
      <c r="F346" s="224" t="s">
        <v>613</v>
      </c>
      <c r="G346" s="41"/>
      <c r="H346" s="41"/>
      <c r="I346" s="220"/>
      <c r="J346" s="41"/>
      <c r="K346" s="41"/>
      <c r="L346" s="45"/>
      <c r="M346" s="221"/>
      <c r="N346" s="222"/>
      <c r="O346" s="85"/>
      <c r="P346" s="85"/>
      <c r="Q346" s="85"/>
      <c r="R346" s="85"/>
      <c r="S346" s="85"/>
      <c r="T346" s="86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168</v>
      </c>
      <c r="AU346" s="18" t="s">
        <v>88</v>
      </c>
    </row>
    <row r="347" s="13" customFormat="1">
      <c r="A347" s="13"/>
      <c r="B347" s="225"/>
      <c r="C347" s="226"/>
      <c r="D347" s="223" t="s">
        <v>170</v>
      </c>
      <c r="E347" s="227" t="s">
        <v>19</v>
      </c>
      <c r="F347" s="228" t="s">
        <v>603</v>
      </c>
      <c r="G347" s="226"/>
      <c r="H347" s="229">
        <v>119.92</v>
      </c>
      <c r="I347" s="230"/>
      <c r="J347" s="226"/>
      <c r="K347" s="226"/>
      <c r="L347" s="231"/>
      <c r="M347" s="232"/>
      <c r="N347" s="233"/>
      <c r="O347" s="233"/>
      <c r="P347" s="233"/>
      <c r="Q347" s="233"/>
      <c r="R347" s="233"/>
      <c r="S347" s="233"/>
      <c r="T347" s="234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5" t="s">
        <v>170</v>
      </c>
      <c r="AU347" s="235" t="s">
        <v>88</v>
      </c>
      <c r="AV347" s="13" t="s">
        <v>88</v>
      </c>
      <c r="AW347" s="13" t="s">
        <v>37</v>
      </c>
      <c r="AX347" s="13" t="s">
        <v>78</v>
      </c>
      <c r="AY347" s="235" t="s">
        <v>157</v>
      </c>
    </row>
    <row r="348" s="12" customFormat="1" ht="22.8" customHeight="1">
      <c r="A348" s="12"/>
      <c r="B348" s="189"/>
      <c r="C348" s="190"/>
      <c r="D348" s="191" t="s">
        <v>77</v>
      </c>
      <c r="E348" s="203" t="s">
        <v>200</v>
      </c>
      <c r="F348" s="203" t="s">
        <v>614</v>
      </c>
      <c r="G348" s="190"/>
      <c r="H348" s="190"/>
      <c r="I348" s="193"/>
      <c r="J348" s="204">
        <f>BK348</f>
        <v>0</v>
      </c>
      <c r="K348" s="190"/>
      <c r="L348" s="195"/>
      <c r="M348" s="196"/>
      <c r="N348" s="197"/>
      <c r="O348" s="197"/>
      <c r="P348" s="198">
        <f>SUM(P349:P417)</f>
        <v>0</v>
      </c>
      <c r="Q348" s="197"/>
      <c r="R348" s="198">
        <f>SUM(R349:R417)</f>
        <v>55.117919910000005</v>
      </c>
      <c r="S348" s="197"/>
      <c r="T348" s="199">
        <f>SUM(T349:T417)</f>
        <v>0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200" t="s">
        <v>86</v>
      </c>
      <c r="AT348" s="201" t="s">
        <v>77</v>
      </c>
      <c r="AU348" s="201" t="s">
        <v>86</v>
      </c>
      <c r="AY348" s="200" t="s">
        <v>157</v>
      </c>
      <c r="BK348" s="202">
        <f>SUM(BK349:BK417)</f>
        <v>0</v>
      </c>
    </row>
    <row r="349" s="2" customFormat="1" ht="21.75" customHeight="1">
      <c r="A349" s="39"/>
      <c r="B349" s="40"/>
      <c r="C349" s="205" t="s">
        <v>615</v>
      </c>
      <c r="D349" s="205" t="s">
        <v>159</v>
      </c>
      <c r="E349" s="206" t="s">
        <v>616</v>
      </c>
      <c r="F349" s="207" t="s">
        <v>617</v>
      </c>
      <c r="G349" s="208" t="s">
        <v>162</v>
      </c>
      <c r="H349" s="209">
        <v>92.5</v>
      </c>
      <c r="I349" s="210"/>
      <c r="J349" s="211">
        <f>ROUND(I349*H349,2)</f>
        <v>0</v>
      </c>
      <c r="K349" s="207" t="s">
        <v>163</v>
      </c>
      <c r="L349" s="45"/>
      <c r="M349" s="212" t="s">
        <v>19</v>
      </c>
      <c r="N349" s="213" t="s">
        <v>49</v>
      </c>
      <c r="O349" s="85"/>
      <c r="P349" s="214">
        <f>O349*H349</f>
        <v>0</v>
      </c>
      <c r="Q349" s="214">
        <v>0.0043800000000000002</v>
      </c>
      <c r="R349" s="214">
        <f>Q349*H349</f>
        <v>0.40515000000000001</v>
      </c>
      <c r="S349" s="214">
        <v>0</v>
      </c>
      <c r="T349" s="215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16" t="s">
        <v>164</v>
      </c>
      <c r="AT349" s="216" t="s">
        <v>159</v>
      </c>
      <c r="AU349" s="216" t="s">
        <v>88</v>
      </c>
      <c r="AY349" s="18" t="s">
        <v>157</v>
      </c>
      <c r="BE349" s="217">
        <f>IF(N349="základní",J349,0)</f>
        <v>0</v>
      </c>
      <c r="BF349" s="217">
        <f>IF(N349="snížená",J349,0)</f>
        <v>0</v>
      </c>
      <c r="BG349" s="217">
        <f>IF(N349="zákl. přenesená",J349,0)</f>
        <v>0</v>
      </c>
      <c r="BH349" s="217">
        <f>IF(N349="sníž. přenesená",J349,0)</f>
        <v>0</v>
      </c>
      <c r="BI349" s="217">
        <f>IF(N349="nulová",J349,0)</f>
        <v>0</v>
      </c>
      <c r="BJ349" s="18" t="s">
        <v>86</v>
      </c>
      <c r="BK349" s="217">
        <f>ROUND(I349*H349,2)</f>
        <v>0</v>
      </c>
      <c r="BL349" s="18" t="s">
        <v>164</v>
      </c>
      <c r="BM349" s="216" t="s">
        <v>618</v>
      </c>
    </row>
    <row r="350" s="2" customFormat="1">
      <c r="A350" s="39"/>
      <c r="B350" s="40"/>
      <c r="C350" s="41"/>
      <c r="D350" s="218" t="s">
        <v>166</v>
      </c>
      <c r="E350" s="41"/>
      <c r="F350" s="219" t="s">
        <v>619</v>
      </c>
      <c r="G350" s="41"/>
      <c r="H350" s="41"/>
      <c r="I350" s="220"/>
      <c r="J350" s="41"/>
      <c r="K350" s="41"/>
      <c r="L350" s="45"/>
      <c r="M350" s="221"/>
      <c r="N350" s="222"/>
      <c r="O350" s="85"/>
      <c r="P350" s="85"/>
      <c r="Q350" s="85"/>
      <c r="R350" s="85"/>
      <c r="S350" s="85"/>
      <c r="T350" s="86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18" t="s">
        <v>166</v>
      </c>
      <c r="AU350" s="18" t="s">
        <v>88</v>
      </c>
    </row>
    <row r="351" s="2" customFormat="1" ht="24.15" customHeight="1">
      <c r="A351" s="39"/>
      <c r="B351" s="40"/>
      <c r="C351" s="205" t="s">
        <v>620</v>
      </c>
      <c r="D351" s="205" t="s">
        <v>159</v>
      </c>
      <c r="E351" s="206" t="s">
        <v>621</v>
      </c>
      <c r="F351" s="207" t="s">
        <v>622</v>
      </c>
      <c r="G351" s="208" t="s">
        <v>162</v>
      </c>
      <c r="H351" s="209">
        <v>95.150000000000006</v>
      </c>
      <c r="I351" s="210"/>
      <c r="J351" s="211">
        <f>ROUND(I351*H351,2)</f>
        <v>0</v>
      </c>
      <c r="K351" s="207" t="s">
        <v>19</v>
      </c>
      <c r="L351" s="45"/>
      <c r="M351" s="212" t="s">
        <v>19</v>
      </c>
      <c r="N351" s="213" t="s">
        <v>49</v>
      </c>
      <c r="O351" s="85"/>
      <c r="P351" s="214">
        <f>O351*H351</f>
        <v>0</v>
      </c>
      <c r="Q351" s="214">
        <v>0</v>
      </c>
      <c r="R351" s="214">
        <f>Q351*H351</f>
        <v>0</v>
      </c>
      <c r="S351" s="214">
        <v>0</v>
      </c>
      <c r="T351" s="215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16" t="s">
        <v>164</v>
      </c>
      <c r="AT351" s="216" t="s">
        <v>159</v>
      </c>
      <c r="AU351" s="216" t="s">
        <v>88</v>
      </c>
      <c r="AY351" s="18" t="s">
        <v>157</v>
      </c>
      <c r="BE351" s="217">
        <f>IF(N351="základní",J351,0)</f>
        <v>0</v>
      </c>
      <c r="BF351" s="217">
        <f>IF(N351="snížená",J351,0)</f>
        <v>0</v>
      </c>
      <c r="BG351" s="217">
        <f>IF(N351="zákl. přenesená",J351,0)</f>
        <v>0</v>
      </c>
      <c r="BH351" s="217">
        <f>IF(N351="sníž. přenesená",J351,0)</f>
        <v>0</v>
      </c>
      <c r="BI351" s="217">
        <f>IF(N351="nulová",J351,0)</f>
        <v>0</v>
      </c>
      <c r="BJ351" s="18" t="s">
        <v>86</v>
      </c>
      <c r="BK351" s="217">
        <f>ROUND(I351*H351,2)</f>
        <v>0</v>
      </c>
      <c r="BL351" s="18" t="s">
        <v>164</v>
      </c>
      <c r="BM351" s="216" t="s">
        <v>623</v>
      </c>
    </row>
    <row r="352" s="13" customFormat="1">
      <c r="A352" s="13"/>
      <c r="B352" s="225"/>
      <c r="C352" s="226"/>
      <c r="D352" s="223" t="s">
        <v>170</v>
      </c>
      <c r="E352" s="227" t="s">
        <v>19</v>
      </c>
      <c r="F352" s="228" t="s">
        <v>624</v>
      </c>
      <c r="G352" s="226"/>
      <c r="H352" s="229">
        <v>95.150000000000006</v>
      </c>
      <c r="I352" s="230"/>
      <c r="J352" s="226"/>
      <c r="K352" s="226"/>
      <c r="L352" s="231"/>
      <c r="M352" s="232"/>
      <c r="N352" s="233"/>
      <c r="O352" s="233"/>
      <c r="P352" s="233"/>
      <c r="Q352" s="233"/>
      <c r="R352" s="233"/>
      <c r="S352" s="233"/>
      <c r="T352" s="234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5" t="s">
        <v>170</v>
      </c>
      <c r="AU352" s="235" t="s">
        <v>88</v>
      </c>
      <c r="AV352" s="13" t="s">
        <v>88</v>
      </c>
      <c r="AW352" s="13" t="s">
        <v>37</v>
      </c>
      <c r="AX352" s="13" t="s">
        <v>78</v>
      </c>
      <c r="AY352" s="235" t="s">
        <v>157</v>
      </c>
    </row>
    <row r="353" s="2" customFormat="1" ht="21.75" customHeight="1">
      <c r="A353" s="39"/>
      <c r="B353" s="40"/>
      <c r="C353" s="205" t="s">
        <v>625</v>
      </c>
      <c r="D353" s="205" t="s">
        <v>159</v>
      </c>
      <c r="E353" s="206" t="s">
        <v>626</v>
      </c>
      <c r="F353" s="207" t="s">
        <v>627</v>
      </c>
      <c r="G353" s="208" t="s">
        <v>162</v>
      </c>
      <c r="H353" s="209">
        <v>230.524</v>
      </c>
      <c r="I353" s="210"/>
      <c r="J353" s="211">
        <f>ROUND(I353*H353,2)</f>
        <v>0</v>
      </c>
      <c r="K353" s="207" t="s">
        <v>175</v>
      </c>
      <c r="L353" s="45"/>
      <c r="M353" s="212" t="s">
        <v>19</v>
      </c>
      <c r="N353" s="213" t="s">
        <v>49</v>
      </c>
      <c r="O353" s="85"/>
      <c r="P353" s="214">
        <f>O353*H353</f>
        <v>0</v>
      </c>
      <c r="Q353" s="214">
        <v>0.0073499999999999998</v>
      </c>
      <c r="R353" s="214">
        <f>Q353*H353</f>
        <v>1.6943514</v>
      </c>
      <c r="S353" s="214">
        <v>0</v>
      </c>
      <c r="T353" s="215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16" t="s">
        <v>164</v>
      </c>
      <c r="AT353" s="216" t="s">
        <v>159</v>
      </c>
      <c r="AU353" s="216" t="s">
        <v>88</v>
      </c>
      <c r="AY353" s="18" t="s">
        <v>157</v>
      </c>
      <c r="BE353" s="217">
        <f>IF(N353="základní",J353,0)</f>
        <v>0</v>
      </c>
      <c r="BF353" s="217">
        <f>IF(N353="snížená",J353,0)</f>
        <v>0</v>
      </c>
      <c r="BG353" s="217">
        <f>IF(N353="zákl. přenesená",J353,0)</f>
        <v>0</v>
      </c>
      <c r="BH353" s="217">
        <f>IF(N353="sníž. přenesená",J353,0)</f>
        <v>0</v>
      </c>
      <c r="BI353" s="217">
        <f>IF(N353="nulová",J353,0)</f>
        <v>0</v>
      </c>
      <c r="BJ353" s="18" t="s">
        <v>86</v>
      </c>
      <c r="BK353" s="217">
        <f>ROUND(I353*H353,2)</f>
        <v>0</v>
      </c>
      <c r="BL353" s="18" t="s">
        <v>164</v>
      </c>
      <c r="BM353" s="216" t="s">
        <v>628</v>
      </c>
    </row>
    <row r="354" s="2" customFormat="1">
      <c r="A354" s="39"/>
      <c r="B354" s="40"/>
      <c r="C354" s="41"/>
      <c r="D354" s="218" t="s">
        <v>166</v>
      </c>
      <c r="E354" s="41"/>
      <c r="F354" s="219" t="s">
        <v>629</v>
      </c>
      <c r="G354" s="41"/>
      <c r="H354" s="41"/>
      <c r="I354" s="220"/>
      <c r="J354" s="41"/>
      <c r="K354" s="41"/>
      <c r="L354" s="45"/>
      <c r="M354" s="221"/>
      <c r="N354" s="222"/>
      <c r="O354" s="85"/>
      <c r="P354" s="85"/>
      <c r="Q354" s="85"/>
      <c r="R354" s="85"/>
      <c r="S354" s="85"/>
      <c r="T354" s="86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18" t="s">
        <v>166</v>
      </c>
      <c r="AU354" s="18" t="s">
        <v>88</v>
      </c>
    </row>
    <row r="355" s="2" customFormat="1" ht="24.15" customHeight="1">
      <c r="A355" s="39"/>
      <c r="B355" s="40"/>
      <c r="C355" s="205" t="s">
        <v>630</v>
      </c>
      <c r="D355" s="205" t="s">
        <v>159</v>
      </c>
      <c r="E355" s="206" t="s">
        <v>631</v>
      </c>
      <c r="F355" s="207" t="s">
        <v>632</v>
      </c>
      <c r="G355" s="208" t="s">
        <v>162</v>
      </c>
      <c r="H355" s="209">
        <v>230.524</v>
      </c>
      <c r="I355" s="210"/>
      <c r="J355" s="211">
        <f>ROUND(I355*H355,2)</f>
        <v>0</v>
      </c>
      <c r="K355" s="207" t="s">
        <v>19</v>
      </c>
      <c r="L355" s="45"/>
      <c r="M355" s="212" t="s">
        <v>19</v>
      </c>
      <c r="N355" s="213" t="s">
        <v>49</v>
      </c>
      <c r="O355" s="85"/>
      <c r="P355" s="214">
        <f>O355*H355</f>
        <v>0</v>
      </c>
      <c r="Q355" s="214">
        <v>0</v>
      </c>
      <c r="R355" s="214">
        <f>Q355*H355</f>
        <v>0</v>
      </c>
      <c r="S355" s="214">
        <v>0</v>
      </c>
      <c r="T355" s="215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16" t="s">
        <v>164</v>
      </c>
      <c r="AT355" s="216" t="s">
        <v>159</v>
      </c>
      <c r="AU355" s="216" t="s">
        <v>88</v>
      </c>
      <c r="AY355" s="18" t="s">
        <v>157</v>
      </c>
      <c r="BE355" s="217">
        <f>IF(N355="základní",J355,0)</f>
        <v>0</v>
      </c>
      <c r="BF355" s="217">
        <f>IF(N355="snížená",J355,0)</f>
        <v>0</v>
      </c>
      <c r="BG355" s="217">
        <f>IF(N355="zákl. přenesená",J355,0)</f>
        <v>0</v>
      </c>
      <c r="BH355" s="217">
        <f>IF(N355="sníž. přenesená",J355,0)</f>
        <v>0</v>
      </c>
      <c r="BI355" s="217">
        <f>IF(N355="nulová",J355,0)</f>
        <v>0</v>
      </c>
      <c r="BJ355" s="18" t="s">
        <v>86</v>
      </c>
      <c r="BK355" s="217">
        <f>ROUND(I355*H355,2)</f>
        <v>0</v>
      </c>
      <c r="BL355" s="18" t="s">
        <v>164</v>
      </c>
      <c r="BM355" s="216" t="s">
        <v>633</v>
      </c>
    </row>
    <row r="356" s="13" customFormat="1">
      <c r="A356" s="13"/>
      <c r="B356" s="225"/>
      <c r="C356" s="226"/>
      <c r="D356" s="223" t="s">
        <v>170</v>
      </c>
      <c r="E356" s="227" t="s">
        <v>19</v>
      </c>
      <c r="F356" s="228" t="s">
        <v>634</v>
      </c>
      <c r="G356" s="226"/>
      <c r="H356" s="229">
        <v>21.645</v>
      </c>
      <c r="I356" s="230"/>
      <c r="J356" s="226"/>
      <c r="K356" s="226"/>
      <c r="L356" s="231"/>
      <c r="M356" s="232"/>
      <c r="N356" s="233"/>
      <c r="O356" s="233"/>
      <c r="P356" s="233"/>
      <c r="Q356" s="233"/>
      <c r="R356" s="233"/>
      <c r="S356" s="233"/>
      <c r="T356" s="234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5" t="s">
        <v>170</v>
      </c>
      <c r="AU356" s="235" t="s">
        <v>88</v>
      </c>
      <c r="AV356" s="13" t="s">
        <v>88</v>
      </c>
      <c r="AW356" s="13" t="s">
        <v>37</v>
      </c>
      <c r="AX356" s="13" t="s">
        <v>78</v>
      </c>
      <c r="AY356" s="235" t="s">
        <v>157</v>
      </c>
    </row>
    <row r="357" s="13" customFormat="1">
      <c r="A357" s="13"/>
      <c r="B357" s="225"/>
      <c r="C357" s="226"/>
      <c r="D357" s="223" t="s">
        <v>170</v>
      </c>
      <c r="E357" s="227" t="s">
        <v>19</v>
      </c>
      <c r="F357" s="228" t="s">
        <v>635</v>
      </c>
      <c r="G357" s="226"/>
      <c r="H357" s="229">
        <v>16.288</v>
      </c>
      <c r="I357" s="230"/>
      <c r="J357" s="226"/>
      <c r="K357" s="226"/>
      <c r="L357" s="231"/>
      <c r="M357" s="232"/>
      <c r="N357" s="233"/>
      <c r="O357" s="233"/>
      <c r="P357" s="233"/>
      <c r="Q357" s="233"/>
      <c r="R357" s="233"/>
      <c r="S357" s="233"/>
      <c r="T357" s="234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5" t="s">
        <v>170</v>
      </c>
      <c r="AU357" s="235" t="s">
        <v>88</v>
      </c>
      <c r="AV357" s="13" t="s">
        <v>88</v>
      </c>
      <c r="AW357" s="13" t="s">
        <v>37</v>
      </c>
      <c r="AX357" s="13" t="s">
        <v>78</v>
      </c>
      <c r="AY357" s="235" t="s">
        <v>157</v>
      </c>
    </row>
    <row r="358" s="13" customFormat="1">
      <c r="A358" s="13"/>
      <c r="B358" s="225"/>
      <c r="C358" s="226"/>
      <c r="D358" s="223" t="s">
        <v>170</v>
      </c>
      <c r="E358" s="227" t="s">
        <v>19</v>
      </c>
      <c r="F358" s="228" t="s">
        <v>636</v>
      </c>
      <c r="G358" s="226"/>
      <c r="H358" s="229">
        <v>27.738</v>
      </c>
      <c r="I358" s="230"/>
      <c r="J358" s="226"/>
      <c r="K358" s="226"/>
      <c r="L358" s="231"/>
      <c r="M358" s="232"/>
      <c r="N358" s="233"/>
      <c r="O358" s="233"/>
      <c r="P358" s="233"/>
      <c r="Q358" s="233"/>
      <c r="R358" s="233"/>
      <c r="S358" s="233"/>
      <c r="T358" s="234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5" t="s">
        <v>170</v>
      </c>
      <c r="AU358" s="235" t="s">
        <v>88</v>
      </c>
      <c r="AV358" s="13" t="s">
        <v>88</v>
      </c>
      <c r="AW358" s="13" t="s">
        <v>37</v>
      </c>
      <c r="AX358" s="13" t="s">
        <v>78</v>
      </c>
      <c r="AY358" s="235" t="s">
        <v>157</v>
      </c>
    </row>
    <row r="359" s="13" customFormat="1">
      <c r="A359" s="13"/>
      <c r="B359" s="225"/>
      <c r="C359" s="226"/>
      <c r="D359" s="223" t="s">
        <v>170</v>
      </c>
      <c r="E359" s="227" t="s">
        <v>19</v>
      </c>
      <c r="F359" s="228" t="s">
        <v>637</v>
      </c>
      <c r="G359" s="226"/>
      <c r="H359" s="229">
        <v>22.045999999999999</v>
      </c>
      <c r="I359" s="230"/>
      <c r="J359" s="226"/>
      <c r="K359" s="226"/>
      <c r="L359" s="231"/>
      <c r="M359" s="232"/>
      <c r="N359" s="233"/>
      <c r="O359" s="233"/>
      <c r="P359" s="233"/>
      <c r="Q359" s="233"/>
      <c r="R359" s="233"/>
      <c r="S359" s="233"/>
      <c r="T359" s="234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5" t="s">
        <v>170</v>
      </c>
      <c r="AU359" s="235" t="s">
        <v>88</v>
      </c>
      <c r="AV359" s="13" t="s">
        <v>88</v>
      </c>
      <c r="AW359" s="13" t="s">
        <v>37</v>
      </c>
      <c r="AX359" s="13" t="s">
        <v>78</v>
      </c>
      <c r="AY359" s="235" t="s">
        <v>157</v>
      </c>
    </row>
    <row r="360" s="13" customFormat="1">
      <c r="A360" s="13"/>
      <c r="B360" s="225"/>
      <c r="C360" s="226"/>
      <c r="D360" s="223" t="s">
        <v>170</v>
      </c>
      <c r="E360" s="227" t="s">
        <v>19</v>
      </c>
      <c r="F360" s="228" t="s">
        <v>638</v>
      </c>
      <c r="G360" s="226"/>
      <c r="H360" s="229">
        <v>27.738</v>
      </c>
      <c r="I360" s="230"/>
      <c r="J360" s="226"/>
      <c r="K360" s="226"/>
      <c r="L360" s="231"/>
      <c r="M360" s="232"/>
      <c r="N360" s="233"/>
      <c r="O360" s="233"/>
      <c r="P360" s="233"/>
      <c r="Q360" s="233"/>
      <c r="R360" s="233"/>
      <c r="S360" s="233"/>
      <c r="T360" s="234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5" t="s">
        <v>170</v>
      </c>
      <c r="AU360" s="235" t="s">
        <v>88</v>
      </c>
      <c r="AV360" s="13" t="s">
        <v>88</v>
      </c>
      <c r="AW360" s="13" t="s">
        <v>37</v>
      </c>
      <c r="AX360" s="13" t="s">
        <v>78</v>
      </c>
      <c r="AY360" s="235" t="s">
        <v>157</v>
      </c>
    </row>
    <row r="361" s="13" customFormat="1">
      <c r="A361" s="13"/>
      <c r="B361" s="225"/>
      <c r="C361" s="226"/>
      <c r="D361" s="223" t="s">
        <v>170</v>
      </c>
      <c r="E361" s="227" t="s">
        <v>19</v>
      </c>
      <c r="F361" s="228" t="s">
        <v>639</v>
      </c>
      <c r="G361" s="226"/>
      <c r="H361" s="229">
        <v>22.045999999999999</v>
      </c>
      <c r="I361" s="230"/>
      <c r="J361" s="226"/>
      <c r="K361" s="226"/>
      <c r="L361" s="231"/>
      <c r="M361" s="232"/>
      <c r="N361" s="233"/>
      <c r="O361" s="233"/>
      <c r="P361" s="233"/>
      <c r="Q361" s="233"/>
      <c r="R361" s="233"/>
      <c r="S361" s="233"/>
      <c r="T361" s="234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5" t="s">
        <v>170</v>
      </c>
      <c r="AU361" s="235" t="s">
        <v>88</v>
      </c>
      <c r="AV361" s="13" t="s">
        <v>88</v>
      </c>
      <c r="AW361" s="13" t="s">
        <v>37</v>
      </c>
      <c r="AX361" s="13" t="s">
        <v>78</v>
      </c>
      <c r="AY361" s="235" t="s">
        <v>157</v>
      </c>
    </row>
    <row r="362" s="13" customFormat="1">
      <c r="A362" s="13"/>
      <c r="B362" s="225"/>
      <c r="C362" s="226"/>
      <c r="D362" s="223" t="s">
        <v>170</v>
      </c>
      <c r="E362" s="227" t="s">
        <v>19</v>
      </c>
      <c r="F362" s="228" t="s">
        <v>640</v>
      </c>
      <c r="G362" s="226"/>
      <c r="H362" s="229">
        <v>21.645</v>
      </c>
      <c r="I362" s="230"/>
      <c r="J362" s="226"/>
      <c r="K362" s="226"/>
      <c r="L362" s="231"/>
      <c r="M362" s="232"/>
      <c r="N362" s="233"/>
      <c r="O362" s="233"/>
      <c r="P362" s="233"/>
      <c r="Q362" s="233"/>
      <c r="R362" s="233"/>
      <c r="S362" s="233"/>
      <c r="T362" s="234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5" t="s">
        <v>170</v>
      </c>
      <c r="AU362" s="235" t="s">
        <v>88</v>
      </c>
      <c r="AV362" s="13" t="s">
        <v>88</v>
      </c>
      <c r="AW362" s="13" t="s">
        <v>37</v>
      </c>
      <c r="AX362" s="13" t="s">
        <v>78</v>
      </c>
      <c r="AY362" s="235" t="s">
        <v>157</v>
      </c>
    </row>
    <row r="363" s="13" customFormat="1">
      <c r="A363" s="13"/>
      <c r="B363" s="225"/>
      <c r="C363" s="226"/>
      <c r="D363" s="223" t="s">
        <v>170</v>
      </c>
      <c r="E363" s="227" t="s">
        <v>19</v>
      </c>
      <c r="F363" s="228" t="s">
        <v>641</v>
      </c>
      <c r="G363" s="226"/>
      <c r="H363" s="229">
        <v>16.288</v>
      </c>
      <c r="I363" s="230"/>
      <c r="J363" s="226"/>
      <c r="K363" s="226"/>
      <c r="L363" s="231"/>
      <c r="M363" s="232"/>
      <c r="N363" s="233"/>
      <c r="O363" s="233"/>
      <c r="P363" s="233"/>
      <c r="Q363" s="233"/>
      <c r="R363" s="233"/>
      <c r="S363" s="233"/>
      <c r="T363" s="234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5" t="s">
        <v>170</v>
      </c>
      <c r="AU363" s="235" t="s">
        <v>88</v>
      </c>
      <c r="AV363" s="13" t="s">
        <v>88</v>
      </c>
      <c r="AW363" s="13" t="s">
        <v>37</v>
      </c>
      <c r="AX363" s="13" t="s">
        <v>78</v>
      </c>
      <c r="AY363" s="235" t="s">
        <v>157</v>
      </c>
    </row>
    <row r="364" s="13" customFormat="1">
      <c r="A364" s="13"/>
      <c r="B364" s="225"/>
      <c r="C364" s="226"/>
      <c r="D364" s="223" t="s">
        <v>170</v>
      </c>
      <c r="E364" s="227" t="s">
        <v>19</v>
      </c>
      <c r="F364" s="228" t="s">
        <v>642</v>
      </c>
      <c r="G364" s="226"/>
      <c r="H364" s="229">
        <v>20.728000000000002</v>
      </c>
      <c r="I364" s="230"/>
      <c r="J364" s="226"/>
      <c r="K364" s="226"/>
      <c r="L364" s="231"/>
      <c r="M364" s="232"/>
      <c r="N364" s="233"/>
      <c r="O364" s="233"/>
      <c r="P364" s="233"/>
      <c r="Q364" s="233"/>
      <c r="R364" s="233"/>
      <c r="S364" s="233"/>
      <c r="T364" s="234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5" t="s">
        <v>170</v>
      </c>
      <c r="AU364" s="235" t="s">
        <v>88</v>
      </c>
      <c r="AV364" s="13" t="s">
        <v>88</v>
      </c>
      <c r="AW364" s="13" t="s">
        <v>37</v>
      </c>
      <c r="AX364" s="13" t="s">
        <v>78</v>
      </c>
      <c r="AY364" s="235" t="s">
        <v>157</v>
      </c>
    </row>
    <row r="365" s="13" customFormat="1">
      <c r="A365" s="13"/>
      <c r="B365" s="225"/>
      <c r="C365" s="226"/>
      <c r="D365" s="223" t="s">
        <v>170</v>
      </c>
      <c r="E365" s="227" t="s">
        <v>19</v>
      </c>
      <c r="F365" s="228" t="s">
        <v>643</v>
      </c>
      <c r="G365" s="226"/>
      <c r="H365" s="229">
        <v>22.626000000000001</v>
      </c>
      <c r="I365" s="230"/>
      <c r="J365" s="226"/>
      <c r="K365" s="226"/>
      <c r="L365" s="231"/>
      <c r="M365" s="232"/>
      <c r="N365" s="233"/>
      <c r="O365" s="233"/>
      <c r="P365" s="233"/>
      <c r="Q365" s="233"/>
      <c r="R365" s="233"/>
      <c r="S365" s="233"/>
      <c r="T365" s="234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5" t="s">
        <v>170</v>
      </c>
      <c r="AU365" s="235" t="s">
        <v>88</v>
      </c>
      <c r="AV365" s="13" t="s">
        <v>88</v>
      </c>
      <c r="AW365" s="13" t="s">
        <v>37</v>
      </c>
      <c r="AX365" s="13" t="s">
        <v>78</v>
      </c>
      <c r="AY365" s="235" t="s">
        <v>157</v>
      </c>
    </row>
    <row r="366" s="13" customFormat="1">
      <c r="A366" s="13"/>
      <c r="B366" s="225"/>
      <c r="C366" s="226"/>
      <c r="D366" s="223" t="s">
        <v>170</v>
      </c>
      <c r="E366" s="227" t="s">
        <v>19</v>
      </c>
      <c r="F366" s="228" t="s">
        <v>644</v>
      </c>
      <c r="G366" s="226"/>
      <c r="H366" s="229">
        <v>11.736000000000001</v>
      </c>
      <c r="I366" s="230"/>
      <c r="J366" s="226"/>
      <c r="K366" s="226"/>
      <c r="L366" s="231"/>
      <c r="M366" s="232"/>
      <c r="N366" s="233"/>
      <c r="O366" s="233"/>
      <c r="P366" s="233"/>
      <c r="Q366" s="233"/>
      <c r="R366" s="233"/>
      <c r="S366" s="233"/>
      <c r="T366" s="234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5" t="s">
        <v>170</v>
      </c>
      <c r="AU366" s="235" t="s">
        <v>88</v>
      </c>
      <c r="AV366" s="13" t="s">
        <v>88</v>
      </c>
      <c r="AW366" s="13" t="s">
        <v>37</v>
      </c>
      <c r="AX366" s="13" t="s">
        <v>78</v>
      </c>
      <c r="AY366" s="235" t="s">
        <v>157</v>
      </c>
    </row>
    <row r="367" s="2" customFormat="1" ht="24.15" customHeight="1">
      <c r="A367" s="39"/>
      <c r="B367" s="40"/>
      <c r="C367" s="205" t="s">
        <v>645</v>
      </c>
      <c r="D367" s="205" t="s">
        <v>159</v>
      </c>
      <c r="E367" s="206" t="s">
        <v>646</v>
      </c>
      <c r="F367" s="207" t="s">
        <v>647</v>
      </c>
      <c r="G367" s="208" t="s">
        <v>162</v>
      </c>
      <c r="H367" s="209">
        <v>76.668000000000006</v>
      </c>
      <c r="I367" s="210"/>
      <c r="J367" s="211">
        <f>ROUND(I367*H367,2)</f>
        <v>0</v>
      </c>
      <c r="K367" s="207" t="s">
        <v>19</v>
      </c>
      <c r="L367" s="45"/>
      <c r="M367" s="212" t="s">
        <v>19</v>
      </c>
      <c r="N367" s="213" t="s">
        <v>49</v>
      </c>
      <c r="O367" s="85"/>
      <c r="P367" s="214">
        <f>O367*H367</f>
        <v>0</v>
      </c>
      <c r="Q367" s="214">
        <v>0</v>
      </c>
      <c r="R367" s="214">
        <f>Q367*H367</f>
        <v>0</v>
      </c>
      <c r="S367" s="214">
        <v>0</v>
      </c>
      <c r="T367" s="215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16" t="s">
        <v>164</v>
      </c>
      <c r="AT367" s="216" t="s">
        <v>159</v>
      </c>
      <c r="AU367" s="216" t="s">
        <v>88</v>
      </c>
      <c r="AY367" s="18" t="s">
        <v>157</v>
      </c>
      <c r="BE367" s="217">
        <f>IF(N367="základní",J367,0)</f>
        <v>0</v>
      </c>
      <c r="BF367" s="217">
        <f>IF(N367="snížená",J367,0)</f>
        <v>0</v>
      </c>
      <c r="BG367" s="217">
        <f>IF(N367="zákl. přenesená",J367,0)</f>
        <v>0</v>
      </c>
      <c r="BH367" s="217">
        <f>IF(N367="sníž. přenesená",J367,0)</f>
        <v>0</v>
      </c>
      <c r="BI367" s="217">
        <f>IF(N367="nulová",J367,0)</f>
        <v>0</v>
      </c>
      <c r="BJ367" s="18" t="s">
        <v>86</v>
      </c>
      <c r="BK367" s="217">
        <f>ROUND(I367*H367,2)</f>
        <v>0</v>
      </c>
      <c r="BL367" s="18" t="s">
        <v>164</v>
      </c>
      <c r="BM367" s="216" t="s">
        <v>648</v>
      </c>
    </row>
    <row r="368" s="13" customFormat="1">
      <c r="A368" s="13"/>
      <c r="B368" s="225"/>
      <c r="C368" s="226"/>
      <c r="D368" s="223" t="s">
        <v>170</v>
      </c>
      <c r="E368" s="227" t="s">
        <v>19</v>
      </c>
      <c r="F368" s="228" t="s">
        <v>635</v>
      </c>
      <c r="G368" s="226"/>
      <c r="H368" s="229">
        <v>16.288</v>
      </c>
      <c r="I368" s="230"/>
      <c r="J368" s="226"/>
      <c r="K368" s="226"/>
      <c r="L368" s="231"/>
      <c r="M368" s="232"/>
      <c r="N368" s="233"/>
      <c r="O368" s="233"/>
      <c r="P368" s="233"/>
      <c r="Q368" s="233"/>
      <c r="R368" s="233"/>
      <c r="S368" s="233"/>
      <c r="T368" s="234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5" t="s">
        <v>170</v>
      </c>
      <c r="AU368" s="235" t="s">
        <v>88</v>
      </c>
      <c r="AV368" s="13" t="s">
        <v>88</v>
      </c>
      <c r="AW368" s="13" t="s">
        <v>37</v>
      </c>
      <c r="AX368" s="13" t="s">
        <v>78</v>
      </c>
      <c r="AY368" s="235" t="s">
        <v>157</v>
      </c>
    </row>
    <row r="369" s="13" customFormat="1">
      <c r="A369" s="13"/>
      <c r="B369" s="225"/>
      <c r="C369" s="226"/>
      <c r="D369" s="223" t="s">
        <v>170</v>
      </c>
      <c r="E369" s="227" t="s">
        <v>19</v>
      </c>
      <c r="F369" s="228" t="s">
        <v>637</v>
      </c>
      <c r="G369" s="226"/>
      <c r="H369" s="229">
        <v>22.045999999999999</v>
      </c>
      <c r="I369" s="230"/>
      <c r="J369" s="226"/>
      <c r="K369" s="226"/>
      <c r="L369" s="231"/>
      <c r="M369" s="232"/>
      <c r="N369" s="233"/>
      <c r="O369" s="233"/>
      <c r="P369" s="233"/>
      <c r="Q369" s="233"/>
      <c r="R369" s="233"/>
      <c r="S369" s="233"/>
      <c r="T369" s="234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5" t="s">
        <v>170</v>
      </c>
      <c r="AU369" s="235" t="s">
        <v>88</v>
      </c>
      <c r="AV369" s="13" t="s">
        <v>88</v>
      </c>
      <c r="AW369" s="13" t="s">
        <v>37</v>
      </c>
      <c r="AX369" s="13" t="s">
        <v>78</v>
      </c>
      <c r="AY369" s="235" t="s">
        <v>157</v>
      </c>
    </row>
    <row r="370" s="13" customFormat="1">
      <c r="A370" s="13"/>
      <c r="B370" s="225"/>
      <c r="C370" s="226"/>
      <c r="D370" s="223" t="s">
        <v>170</v>
      </c>
      <c r="E370" s="227" t="s">
        <v>19</v>
      </c>
      <c r="F370" s="228" t="s">
        <v>639</v>
      </c>
      <c r="G370" s="226"/>
      <c r="H370" s="229">
        <v>22.045999999999999</v>
      </c>
      <c r="I370" s="230"/>
      <c r="J370" s="226"/>
      <c r="K370" s="226"/>
      <c r="L370" s="231"/>
      <c r="M370" s="232"/>
      <c r="N370" s="233"/>
      <c r="O370" s="233"/>
      <c r="P370" s="233"/>
      <c r="Q370" s="233"/>
      <c r="R370" s="233"/>
      <c r="S370" s="233"/>
      <c r="T370" s="234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5" t="s">
        <v>170</v>
      </c>
      <c r="AU370" s="235" t="s">
        <v>88</v>
      </c>
      <c r="AV370" s="13" t="s">
        <v>88</v>
      </c>
      <c r="AW370" s="13" t="s">
        <v>37</v>
      </c>
      <c r="AX370" s="13" t="s">
        <v>78</v>
      </c>
      <c r="AY370" s="235" t="s">
        <v>157</v>
      </c>
    </row>
    <row r="371" s="13" customFormat="1">
      <c r="A371" s="13"/>
      <c r="B371" s="225"/>
      <c r="C371" s="226"/>
      <c r="D371" s="223" t="s">
        <v>170</v>
      </c>
      <c r="E371" s="227" t="s">
        <v>19</v>
      </c>
      <c r="F371" s="228" t="s">
        <v>641</v>
      </c>
      <c r="G371" s="226"/>
      <c r="H371" s="229">
        <v>16.288</v>
      </c>
      <c r="I371" s="230"/>
      <c r="J371" s="226"/>
      <c r="K371" s="226"/>
      <c r="L371" s="231"/>
      <c r="M371" s="232"/>
      <c r="N371" s="233"/>
      <c r="O371" s="233"/>
      <c r="P371" s="233"/>
      <c r="Q371" s="233"/>
      <c r="R371" s="233"/>
      <c r="S371" s="233"/>
      <c r="T371" s="234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5" t="s">
        <v>170</v>
      </c>
      <c r="AU371" s="235" t="s">
        <v>88</v>
      </c>
      <c r="AV371" s="13" t="s">
        <v>88</v>
      </c>
      <c r="AW371" s="13" t="s">
        <v>37</v>
      </c>
      <c r="AX371" s="13" t="s">
        <v>78</v>
      </c>
      <c r="AY371" s="235" t="s">
        <v>157</v>
      </c>
    </row>
    <row r="372" s="2" customFormat="1" ht="24.15" customHeight="1">
      <c r="A372" s="39"/>
      <c r="B372" s="40"/>
      <c r="C372" s="205" t="s">
        <v>649</v>
      </c>
      <c r="D372" s="205" t="s">
        <v>159</v>
      </c>
      <c r="E372" s="206" t="s">
        <v>650</v>
      </c>
      <c r="F372" s="207" t="s">
        <v>651</v>
      </c>
      <c r="G372" s="208" t="s">
        <v>162</v>
      </c>
      <c r="H372" s="209">
        <v>230.524</v>
      </c>
      <c r="I372" s="210"/>
      <c r="J372" s="211">
        <f>ROUND(I372*H372,2)</f>
        <v>0</v>
      </c>
      <c r="K372" s="207" t="s">
        <v>175</v>
      </c>
      <c r="L372" s="45"/>
      <c r="M372" s="212" t="s">
        <v>19</v>
      </c>
      <c r="N372" s="213" t="s">
        <v>49</v>
      </c>
      <c r="O372" s="85"/>
      <c r="P372" s="214">
        <f>O372*H372</f>
        <v>0</v>
      </c>
      <c r="Q372" s="214">
        <v>0.0121</v>
      </c>
      <c r="R372" s="214">
        <f>Q372*H372</f>
        <v>2.7893403999999999</v>
      </c>
      <c r="S372" s="214">
        <v>0</v>
      </c>
      <c r="T372" s="215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16" t="s">
        <v>164</v>
      </c>
      <c r="AT372" s="216" t="s">
        <v>159</v>
      </c>
      <c r="AU372" s="216" t="s">
        <v>88</v>
      </c>
      <c r="AY372" s="18" t="s">
        <v>157</v>
      </c>
      <c r="BE372" s="217">
        <f>IF(N372="základní",J372,0)</f>
        <v>0</v>
      </c>
      <c r="BF372" s="217">
        <f>IF(N372="snížená",J372,0)</f>
        <v>0</v>
      </c>
      <c r="BG372" s="217">
        <f>IF(N372="zákl. přenesená",J372,0)</f>
        <v>0</v>
      </c>
      <c r="BH372" s="217">
        <f>IF(N372="sníž. přenesená",J372,0)</f>
        <v>0</v>
      </c>
      <c r="BI372" s="217">
        <f>IF(N372="nulová",J372,0)</f>
        <v>0</v>
      </c>
      <c r="BJ372" s="18" t="s">
        <v>86</v>
      </c>
      <c r="BK372" s="217">
        <f>ROUND(I372*H372,2)</f>
        <v>0</v>
      </c>
      <c r="BL372" s="18" t="s">
        <v>164</v>
      </c>
      <c r="BM372" s="216" t="s">
        <v>652</v>
      </c>
    </row>
    <row r="373" s="2" customFormat="1">
      <c r="A373" s="39"/>
      <c r="B373" s="40"/>
      <c r="C373" s="41"/>
      <c r="D373" s="218" t="s">
        <v>166</v>
      </c>
      <c r="E373" s="41"/>
      <c r="F373" s="219" t="s">
        <v>653</v>
      </c>
      <c r="G373" s="41"/>
      <c r="H373" s="41"/>
      <c r="I373" s="220"/>
      <c r="J373" s="41"/>
      <c r="K373" s="41"/>
      <c r="L373" s="45"/>
      <c r="M373" s="221"/>
      <c r="N373" s="222"/>
      <c r="O373" s="85"/>
      <c r="P373" s="85"/>
      <c r="Q373" s="85"/>
      <c r="R373" s="85"/>
      <c r="S373" s="85"/>
      <c r="T373" s="86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T373" s="18" t="s">
        <v>166</v>
      </c>
      <c r="AU373" s="18" t="s">
        <v>88</v>
      </c>
    </row>
    <row r="374" s="13" customFormat="1">
      <c r="A374" s="13"/>
      <c r="B374" s="225"/>
      <c r="C374" s="226"/>
      <c r="D374" s="223" t="s">
        <v>170</v>
      </c>
      <c r="E374" s="227" t="s">
        <v>19</v>
      </c>
      <c r="F374" s="228" t="s">
        <v>654</v>
      </c>
      <c r="G374" s="226"/>
      <c r="H374" s="229">
        <v>230.524</v>
      </c>
      <c r="I374" s="230"/>
      <c r="J374" s="226"/>
      <c r="K374" s="226"/>
      <c r="L374" s="231"/>
      <c r="M374" s="232"/>
      <c r="N374" s="233"/>
      <c r="O374" s="233"/>
      <c r="P374" s="233"/>
      <c r="Q374" s="233"/>
      <c r="R374" s="233"/>
      <c r="S374" s="233"/>
      <c r="T374" s="234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5" t="s">
        <v>170</v>
      </c>
      <c r="AU374" s="235" t="s">
        <v>88</v>
      </c>
      <c r="AV374" s="13" t="s">
        <v>88</v>
      </c>
      <c r="AW374" s="13" t="s">
        <v>37</v>
      </c>
      <c r="AX374" s="13" t="s">
        <v>78</v>
      </c>
      <c r="AY374" s="235" t="s">
        <v>157</v>
      </c>
    </row>
    <row r="375" s="2" customFormat="1" ht="24.15" customHeight="1">
      <c r="A375" s="39"/>
      <c r="B375" s="40"/>
      <c r="C375" s="205" t="s">
        <v>655</v>
      </c>
      <c r="D375" s="205" t="s">
        <v>159</v>
      </c>
      <c r="E375" s="206" t="s">
        <v>656</v>
      </c>
      <c r="F375" s="207" t="s">
        <v>657</v>
      </c>
      <c r="G375" s="208" t="s">
        <v>162</v>
      </c>
      <c r="H375" s="209">
        <v>230.524</v>
      </c>
      <c r="I375" s="210"/>
      <c r="J375" s="211">
        <f>ROUND(I375*H375,2)</f>
        <v>0</v>
      </c>
      <c r="K375" s="207" t="s">
        <v>19</v>
      </c>
      <c r="L375" s="45"/>
      <c r="M375" s="212" t="s">
        <v>19</v>
      </c>
      <c r="N375" s="213" t="s">
        <v>49</v>
      </c>
      <c r="O375" s="85"/>
      <c r="P375" s="214">
        <f>O375*H375</f>
        <v>0</v>
      </c>
      <c r="Q375" s="214">
        <v>0.0121</v>
      </c>
      <c r="R375" s="214">
        <f>Q375*H375</f>
        <v>2.7893403999999999</v>
      </c>
      <c r="S375" s="214">
        <v>0</v>
      </c>
      <c r="T375" s="215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16" t="s">
        <v>164</v>
      </c>
      <c r="AT375" s="216" t="s">
        <v>159</v>
      </c>
      <c r="AU375" s="216" t="s">
        <v>88</v>
      </c>
      <c r="AY375" s="18" t="s">
        <v>157</v>
      </c>
      <c r="BE375" s="217">
        <f>IF(N375="základní",J375,0)</f>
        <v>0</v>
      </c>
      <c r="BF375" s="217">
        <f>IF(N375="snížená",J375,0)</f>
        <v>0</v>
      </c>
      <c r="BG375" s="217">
        <f>IF(N375="zákl. přenesená",J375,0)</f>
        <v>0</v>
      </c>
      <c r="BH375" s="217">
        <f>IF(N375="sníž. přenesená",J375,0)</f>
        <v>0</v>
      </c>
      <c r="BI375" s="217">
        <f>IF(N375="nulová",J375,0)</f>
        <v>0</v>
      </c>
      <c r="BJ375" s="18" t="s">
        <v>86</v>
      </c>
      <c r="BK375" s="217">
        <f>ROUND(I375*H375,2)</f>
        <v>0</v>
      </c>
      <c r="BL375" s="18" t="s">
        <v>164</v>
      </c>
      <c r="BM375" s="216" t="s">
        <v>658</v>
      </c>
    </row>
    <row r="376" s="13" customFormat="1">
      <c r="A376" s="13"/>
      <c r="B376" s="225"/>
      <c r="C376" s="226"/>
      <c r="D376" s="223" t="s">
        <v>170</v>
      </c>
      <c r="E376" s="227" t="s">
        <v>19</v>
      </c>
      <c r="F376" s="228" t="s">
        <v>654</v>
      </c>
      <c r="G376" s="226"/>
      <c r="H376" s="229">
        <v>230.524</v>
      </c>
      <c r="I376" s="230"/>
      <c r="J376" s="226"/>
      <c r="K376" s="226"/>
      <c r="L376" s="231"/>
      <c r="M376" s="232"/>
      <c r="N376" s="233"/>
      <c r="O376" s="233"/>
      <c r="P376" s="233"/>
      <c r="Q376" s="233"/>
      <c r="R376" s="233"/>
      <c r="S376" s="233"/>
      <c r="T376" s="234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5" t="s">
        <v>170</v>
      </c>
      <c r="AU376" s="235" t="s">
        <v>88</v>
      </c>
      <c r="AV376" s="13" t="s">
        <v>88</v>
      </c>
      <c r="AW376" s="13" t="s">
        <v>37</v>
      </c>
      <c r="AX376" s="13" t="s">
        <v>78</v>
      </c>
      <c r="AY376" s="235" t="s">
        <v>157</v>
      </c>
    </row>
    <row r="377" s="2" customFormat="1" ht="21.75" customHeight="1">
      <c r="A377" s="39"/>
      <c r="B377" s="40"/>
      <c r="C377" s="205" t="s">
        <v>659</v>
      </c>
      <c r="D377" s="205" t="s">
        <v>159</v>
      </c>
      <c r="E377" s="206" t="s">
        <v>660</v>
      </c>
      <c r="F377" s="207" t="s">
        <v>661</v>
      </c>
      <c r="G377" s="208" t="s">
        <v>162</v>
      </c>
      <c r="H377" s="209">
        <v>108.214</v>
      </c>
      <c r="I377" s="210"/>
      <c r="J377" s="211">
        <f>ROUND(I377*H377,2)</f>
        <v>0</v>
      </c>
      <c r="K377" s="207" t="s">
        <v>175</v>
      </c>
      <c r="L377" s="45"/>
      <c r="M377" s="212" t="s">
        <v>19</v>
      </c>
      <c r="N377" s="213" t="s">
        <v>49</v>
      </c>
      <c r="O377" s="85"/>
      <c r="P377" s="214">
        <f>O377*H377</f>
        <v>0</v>
      </c>
      <c r="Q377" s="214">
        <v>0.0073499999999999998</v>
      </c>
      <c r="R377" s="214">
        <f>Q377*H377</f>
        <v>0.79537289999999994</v>
      </c>
      <c r="S377" s="214">
        <v>0</v>
      </c>
      <c r="T377" s="215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16" t="s">
        <v>164</v>
      </c>
      <c r="AT377" s="216" t="s">
        <v>159</v>
      </c>
      <c r="AU377" s="216" t="s">
        <v>88</v>
      </c>
      <c r="AY377" s="18" t="s">
        <v>157</v>
      </c>
      <c r="BE377" s="217">
        <f>IF(N377="základní",J377,0)</f>
        <v>0</v>
      </c>
      <c r="BF377" s="217">
        <f>IF(N377="snížená",J377,0)</f>
        <v>0</v>
      </c>
      <c r="BG377" s="217">
        <f>IF(N377="zákl. přenesená",J377,0)</f>
        <v>0</v>
      </c>
      <c r="BH377" s="217">
        <f>IF(N377="sníž. přenesená",J377,0)</f>
        <v>0</v>
      </c>
      <c r="BI377" s="217">
        <f>IF(N377="nulová",J377,0)</f>
        <v>0</v>
      </c>
      <c r="BJ377" s="18" t="s">
        <v>86</v>
      </c>
      <c r="BK377" s="217">
        <f>ROUND(I377*H377,2)</f>
        <v>0</v>
      </c>
      <c r="BL377" s="18" t="s">
        <v>164</v>
      </c>
      <c r="BM377" s="216" t="s">
        <v>662</v>
      </c>
    </row>
    <row r="378" s="2" customFormat="1">
      <c r="A378" s="39"/>
      <c r="B378" s="40"/>
      <c r="C378" s="41"/>
      <c r="D378" s="218" t="s">
        <v>166</v>
      </c>
      <c r="E378" s="41"/>
      <c r="F378" s="219" t="s">
        <v>663</v>
      </c>
      <c r="G378" s="41"/>
      <c r="H378" s="41"/>
      <c r="I378" s="220"/>
      <c r="J378" s="41"/>
      <c r="K378" s="41"/>
      <c r="L378" s="45"/>
      <c r="M378" s="221"/>
      <c r="N378" s="222"/>
      <c r="O378" s="85"/>
      <c r="P378" s="85"/>
      <c r="Q378" s="85"/>
      <c r="R378" s="85"/>
      <c r="S378" s="85"/>
      <c r="T378" s="86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T378" s="18" t="s">
        <v>166</v>
      </c>
      <c r="AU378" s="18" t="s">
        <v>88</v>
      </c>
    </row>
    <row r="379" s="2" customFormat="1" ht="24.15" customHeight="1">
      <c r="A379" s="39"/>
      <c r="B379" s="40"/>
      <c r="C379" s="205" t="s">
        <v>664</v>
      </c>
      <c r="D379" s="205" t="s">
        <v>159</v>
      </c>
      <c r="E379" s="206" t="s">
        <v>665</v>
      </c>
      <c r="F379" s="207" t="s">
        <v>666</v>
      </c>
      <c r="G379" s="208" t="s">
        <v>162</v>
      </c>
      <c r="H379" s="209">
        <v>108.214</v>
      </c>
      <c r="I379" s="210"/>
      <c r="J379" s="211">
        <f>ROUND(I379*H379,2)</f>
        <v>0</v>
      </c>
      <c r="K379" s="207" t="s">
        <v>19</v>
      </c>
      <c r="L379" s="45"/>
      <c r="M379" s="212" t="s">
        <v>19</v>
      </c>
      <c r="N379" s="213" t="s">
        <v>49</v>
      </c>
      <c r="O379" s="85"/>
      <c r="P379" s="214">
        <f>O379*H379</f>
        <v>0</v>
      </c>
      <c r="Q379" s="214">
        <v>0.0073499999999999998</v>
      </c>
      <c r="R379" s="214">
        <f>Q379*H379</f>
        <v>0.79537289999999994</v>
      </c>
      <c r="S379" s="214">
        <v>0</v>
      </c>
      <c r="T379" s="215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16" t="s">
        <v>164</v>
      </c>
      <c r="AT379" s="216" t="s">
        <v>159</v>
      </c>
      <c r="AU379" s="216" t="s">
        <v>88</v>
      </c>
      <c r="AY379" s="18" t="s">
        <v>157</v>
      </c>
      <c r="BE379" s="217">
        <f>IF(N379="základní",J379,0)</f>
        <v>0</v>
      </c>
      <c r="BF379" s="217">
        <f>IF(N379="snížená",J379,0)</f>
        <v>0</v>
      </c>
      <c r="BG379" s="217">
        <f>IF(N379="zákl. přenesená",J379,0)</f>
        <v>0</v>
      </c>
      <c r="BH379" s="217">
        <f>IF(N379="sníž. přenesená",J379,0)</f>
        <v>0</v>
      </c>
      <c r="BI379" s="217">
        <f>IF(N379="nulová",J379,0)</f>
        <v>0</v>
      </c>
      <c r="BJ379" s="18" t="s">
        <v>86</v>
      </c>
      <c r="BK379" s="217">
        <f>ROUND(I379*H379,2)</f>
        <v>0</v>
      </c>
      <c r="BL379" s="18" t="s">
        <v>164</v>
      </c>
      <c r="BM379" s="216" t="s">
        <v>667</v>
      </c>
    </row>
    <row r="380" s="2" customFormat="1" ht="21.75" customHeight="1">
      <c r="A380" s="39"/>
      <c r="B380" s="40"/>
      <c r="C380" s="205" t="s">
        <v>668</v>
      </c>
      <c r="D380" s="205" t="s">
        <v>159</v>
      </c>
      <c r="E380" s="206" t="s">
        <v>669</v>
      </c>
      <c r="F380" s="207" t="s">
        <v>670</v>
      </c>
      <c r="G380" s="208" t="s">
        <v>162</v>
      </c>
      <c r="H380" s="209">
        <v>108.214</v>
      </c>
      <c r="I380" s="210"/>
      <c r="J380" s="211">
        <f>ROUND(I380*H380,2)</f>
        <v>0</v>
      </c>
      <c r="K380" s="207" t="s">
        <v>175</v>
      </c>
      <c r="L380" s="45"/>
      <c r="M380" s="212" t="s">
        <v>19</v>
      </c>
      <c r="N380" s="213" t="s">
        <v>49</v>
      </c>
      <c r="O380" s="85"/>
      <c r="P380" s="214">
        <f>O380*H380</f>
        <v>0</v>
      </c>
      <c r="Q380" s="214">
        <v>0.023099999999999999</v>
      </c>
      <c r="R380" s="214">
        <f>Q380*H380</f>
        <v>2.4997433999999998</v>
      </c>
      <c r="S380" s="214">
        <v>0</v>
      </c>
      <c r="T380" s="215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16" t="s">
        <v>164</v>
      </c>
      <c r="AT380" s="216" t="s">
        <v>159</v>
      </c>
      <c r="AU380" s="216" t="s">
        <v>88</v>
      </c>
      <c r="AY380" s="18" t="s">
        <v>157</v>
      </c>
      <c r="BE380" s="217">
        <f>IF(N380="základní",J380,0)</f>
        <v>0</v>
      </c>
      <c r="BF380" s="217">
        <f>IF(N380="snížená",J380,0)</f>
        <v>0</v>
      </c>
      <c r="BG380" s="217">
        <f>IF(N380="zákl. přenesená",J380,0)</f>
        <v>0</v>
      </c>
      <c r="BH380" s="217">
        <f>IF(N380="sníž. přenesená",J380,0)</f>
        <v>0</v>
      </c>
      <c r="BI380" s="217">
        <f>IF(N380="nulová",J380,0)</f>
        <v>0</v>
      </c>
      <c r="BJ380" s="18" t="s">
        <v>86</v>
      </c>
      <c r="BK380" s="217">
        <f>ROUND(I380*H380,2)</f>
        <v>0</v>
      </c>
      <c r="BL380" s="18" t="s">
        <v>164</v>
      </c>
      <c r="BM380" s="216" t="s">
        <v>671</v>
      </c>
    </row>
    <row r="381" s="2" customFormat="1">
      <c r="A381" s="39"/>
      <c r="B381" s="40"/>
      <c r="C381" s="41"/>
      <c r="D381" s="218" t="s">
        <v>166</v>
      </c>
      <c r="E381" s="41"/>
      <c r="F381" s="219" t="s">
        <v>672</v>
      </c>
      <c r="G381" s="41"/>
      <c r="H381" s="41"/>
      <c r="I381" s="220"/>
      <c r="J381" s="41"/>
      <c r="K381" s="41"/>
      <c r="L381" s="45"/>
      <c r="M381" s="221"/>
      <c r="N381" s="222"/>
      <c r="O381" s="85"/>
      <c r="P381" s="85"/>
      <c r="Q381" s="85"/>
      <c r="R381" s="85"/>
      <c r="S381" s="85"/>
      <c r="T381" s="86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T381" s="18" t="s">
        <v>166</v>
      </c>
      <c r="AU381" s="18" t="s">
        <v>88</v>
      </c>
    </row>
    <row r="382" s="13" customFormat="1">
      <c r="A382" s="13"/>
      <c r="B382" s="225"/>
      <c r="C382" s="226"/>
      <c r="D382" s="223" t="s">
        <v>170</v>
      </c>
      <c r="E382" s="227" t="s">
        <v>19</v>
      </c>
      <c r="F382" s="228" t="s">
        <v>673</v>
      </c>
      <c r="G382" s="226"/>
      <c r="H382" s="229">
        <v>108.214</v>
      </c>
      <c r="I382" s="230"/>
      <c r="J382" s="226"/>
      <c r="K382" s="226"/>
      <c r="L382" s="231"/>
      <c r="M382" s="232"/>
      <c r="N382" s="233"/>
      <c r="O382" s="233"/>
      <c r="P382" s="233"/>
      <c r="Q382" s="233"/>
      <c r="R382" s="233"/>
      <c r="S382" s="233"/>
      <c r="T382" s="234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5" t="s">
        <v>170</v>
      </c>
      <c r="AU382" s="235" t="s">
        <v>88</v>
      </c>
      <c r="AV382" s="13" t="s">
        <v>88</v>
      </c>
      <c r="AW382" s="13" t="s">
        <v>37</v>
      </c>
      <c r="AX382" s="13" t="s">
        <v>78</v>
      </c>
      <c r="AY382" s="235" t="s">
        <v>157</v>
      </c>
    </row>
    <row r="383" s="2" customFormat="1" ht="24.15" customHeight="1">
      <c r="A383" s="39"/>
      <c r="B383" s="40"/>
      <c r="C383" s="205" t="s">
        <v>674</v>
      </c>
      <c r="D383" s="205" t="s">
        <v>159</v>
      </c>
      <c r="E383" s="206" t="s">
        <v>675</v>
      </c>
      <c r="F383" s="207" t="s">
        <v>676</v>
      </c>
      <c r="G383" s="208" t="s">
        <v>162</v>
      </c>
      <c r="H383" s="209">
        <v>108.214</v>
      </c>
      <c r="I383" s="210"/>
      <c r="J383" s="211">
        <f>ROUND(I383*H383,2)</f>
        <v>0</v>
      </c>
      <c r="K383" s="207" t="s">
        <v>19</v>
      </c>
      <c r="L383" s="45"/>
      <c r="M383" s="212" t="s">
        <v>19</v>
      </c>
      <c r="N383" s="213" t="s">
        <v>49</v>
      </c>
      <c r="O383" s="85"/>
      <c r="P383" s="214">
        <f>O383*H383</f>
        <v>0</v>
      </c>
      <c r="Q383" s="214">
        <v>0.023099999999999999</v>
      </c>
      <c r="R383" s="214">
        <f>Q383*H383</f>
        <v>2.4997433999999998</v>
      </c>
      <c r="S383" s="214">
        <v>0</v>
      </c>
      <c r="T383" s="215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16" t="s">
        <v>164</v>
      </c>
      <c r="AT383" s="216" t="s">
        <v>159</v>
      </c>
      <c r="AU383" s="216" t="s">
        <v>88</v>
      </c>
      <c r="AY383" s="18" t="s">
        <v>157</v>
      </c>
      <c r="BE383" s="217">
        <f>IF(N383="základní",J383,0)</f>
        <v>0</v>
      </c>
      <c r="BF383" s="217">
        <f>IF(N383="snížená",J383,0)</f>
        <v>0</v>
      </c>
      <c r="BG383" s="217">
        <f>IF(N383="zákl. přenesená",J383,0)</f>
        <v>0</v>
      </c>
      <c r="BH383" s="217">
        <f>IF(N383="sníž. přenesená",J383,0)</f>
        <v>0</v>
      </c>
      <c r="BI383" s="217">
        <f>IF(N383="nulová",J383,0)</f>
        <v>0</v>
      </c>
      <c r="BJ383" s="18" t="s">
        <v>86</v>
      </c>
      <c r="BK383" s="217">
        <f>ROUND(I383*H383,2)</f>
        <v>0</v>
      </c>
      <c r="BL383" s="18" t="s">
        <v>164</v>
      </c>
      <c r="BM383" s="216" t="s">
        <v>677</v>
      </c>
    </row>
    <row r="384" s="13" customFormat="1">
      <c r="A384" s="13"/>
      <c r="B384" s="225"/>
      <c r="C384" s="226"/>
      <c r="D384" s="223" t="s">
        <v>170</v>
      </c>
      <c r="E384" s="227" t="s">
        <v>19</v>
      </c>
      <c r="F384" s="228" t="s">
        <v>673</v>
      </c>
      <c r="G384" s="226"/>
      <c r="H384" s="229">
        <v>108.214</v>
      </c>
      <c r="I384" s="230"/>
      <c r="J384" s="226"/>
      <c r="K384" s="226"/>
      <c r="L384" s="231"/>
      <c r="M384" s="232"/>
      <c r="N384" s="233"/>
      <c r="O384" s="233"/>
      <c r="P384" s="233"/>
      <c r="Q384" s="233"/>
      <c r="R384" s="233"/>
      <c r="S384" s="233"/>
      <c r="T384" s="234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5" t="s">
        <v>170</v>
      </c>
      <c r="AU384" s="235" t="s">
        <v>88</v>
      </c>
      <c r="AV384" s="13" t="s">
        <v>88</v>
      </c>
      <c r="AW384" s="13" t="s">
        <v>37</v>
      </c>
      <c r="AX384" s="13" t="s">
        <v>78</v>
      </c>
      <c r="AY384" s="235" t="s">
        <v>157</v>
      </c>
    </row>
    <row r="385" s="2" customFormat="1" ht="24.15" customHeight="1">
      <c r="A385" s="39"/>
      <c r="B385" s="40"/>
      <c r="C385" s="205" t="s">
        <v>678</v>
      </c>
      <c r="D385" s="205" t="s">
        <v>159</v>
      </c>
      <c r="E385" s="206" t="s">
        <v>679</v>
      </c>
      <c r="F385" s="207" t="s">
        <v>680</v>
      </c>
      <c r="G385" s="208" t="s">
        <v>162</v>
      </c>
      <c r="H385" s="209">
        <v>10.734</v>
      </c>
      <c r="I385" s="210"/>
      <c r="J385" s="211">
        <f>ROUND(I385*H385,2)</f>
        <v>0</v>
      </c>
      <c r="K385" s="207" t="s">
        <v>175</v>
      </c>
      <c r="L385" s="45"/>
      <c r="M385" s="212" t="s">
        <v>19</v>
      </c>
      <c r="N385" s="213" t="s">
        <v>49</v>
      </c>
      <c r="O385" s="85"/>
      <c r="P385" s="214">
        <f>O385*H385</f>
        <v>0</v>
      </c>
      <c r="Q385" s="214">
        <v>0.026360000000000001</v>
      </c>
      <c r="R385" s="214">
        <f>Q385*H385</f>
        <v>0.28294824000000002</v>
      </c>
      <c r="S385" s="214">
        <v>0</v>
      </c>
      <c r="T385" s="215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16" t="s">
        <v>164</v>
      </c>
      <c r="AT385" s="216" t="s">
        <v>159</v>
      </c>
      <c r="AU385" s="216" t="s">
        <v>88</v>
      </c>
      <c r="AY385" s="18" t="s">
        <v>157</v>
      </c>
      <c r="BE385" s="217">
        <f>IF(N385="základní",J385,0)</f>
        <v>0</v>
      </c>
      <c r="BF385" s="217">
        <f>IF(N385="snížená",J385,0)</f>
        <v>0</v>
      </c>
      <c r="BG385" s="217">
        <f>IF(N385="zákl. přenesená",J385,0)</f>
        <v>0</v>
      </c>
      <c r="BH385" s="217">
        <f>IF(N385="sníž. přenesená",J385,0)</f>
        <v>0</v>
      </c>
      <c r="BI385" s="217">
        <f>IF(N385="nulová",J385,0)</f>
        <v>0</v>
      </c>
      <c r="BJ385" s="18" t="s">
        <v>86</v>
      </c>
      <c r="BK385" s="217">
        <f>ROUND(I385*H385,2)</f>
        <v>0</v>
      </c>
      <c r="BL385" s="18" t="s">
        <v>164</v>
      </c>
      <c r="BM385" s="216" t="s">
        <v>681</v>
      </c>
    </row>
    <row r="386" s="2" customFormat="1">
      <c r="A386" s="39"/>
      <c r="B386" s="40"/>
      <c r="C386" s="41"/>
      <c r="D386" s="218" t="s">
        <v>166</v>
      </c>
      <c r="E386" s="41"/>
      <c r="F386" s="219" t="s">
        <v>682</v>
      </c>
      <c r="G386" s="41"/>
      <c r="H386" s="41"/>
      <c r="I386" s="220"/>
      <c r="J386" s="41"/>
      <c r="K386" s="41"/>
      <c r="L386" s="45"/>
      <c r="M386" s="221"/>
      <c r="N386" s="222"/>
      <c r="O386" s="85"/>
      <c r="P386" s="85"/>
      <c r="Q386" s="85"/>
      <c r="R386" s="85"/>
      <c r="S386" s="85"/>
      <c r="T386" s="86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18" t="s">
        <v>166</v>
      </c>
      <c r="AU386" s="18" t="s">
        <v>88</v>
      </c>
    </row>
    <row r="387" s="13" customFormat="1">
      <c r="A387" s="13"/>
      <c r="B387" s="225"/>
      <c r="C387" s="226"/>
      <c r="D387" s="223" t="s">
        <v>170</v>
      </c>
      <c r="E387" s="227" t="s">
        <v>19</v>
      </c>
      <c r="F387" s="228" t="s">
        <v>683</v>
      </c>
      <c r="G387" s="226"/>
      <c r="H387" s="229">
        <v>10.734</v>
      </c>
      <c r="I387" s="230"/>
      <c r="J387" s="226"/>
      <c r="K387" s="226"/>
      <c r="L387" s="231"/>
      <c r="M387" s="232"/>
      <c r="N387" s="233"/>
      <c r="O387" s="233"/>
      <c r="P387" s="233"/>
      <c r="Q387" s="233"/>
      <c r="R387" s="233"/>
      <c r="S387" s="233"/>
      <c r="T387" s="234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5" t="s">
        <v>170</v>
      </c>
      <c r="AU387" s="235" t="s">
        <v>88</v>
      </c>
      <c r="AV387" s="13" t="s">
        <v>88</v>
      </c>
      <c r="AW387" s="13" t="s">
        <v>37</v>
      </c>
      <c r="AX387" s="13" t="s">
        <v>78</v>
      </c>
      <c r="AY387" s="235" t="s">
        <v>157</v>
      </c>
    </row>
    <row r="388" s="2" customFormat="1" ht="21.75" customHeight="1">
      <c r="A388" s="39"/>
      <c r="B388" s="40"/>
      <c r="C388" s="205" t="s">
        <v>684</v>
      </c>
      <c r="D388" s="205" t="s">
        <v>159</v>
      </c>
      <c r="E388" s="206" t="s">
        <v>685</v>
      </c>
      <c r="F388" s="207" t="s">
        <v>686</v>
      </c>
      <c r="G388" s="208" t="s">
        <v>174</v>
      </c>
      <c r="H388" s="209">
        <v>3.5510000000000002</v>
      </c>
      <c r="I388" s="210"/>
      <c r="J388" s="211">
        <f>ROUND(I388*H388,2)</f>
        <v>0</v>
      </c>
      <c r="K388" s="207" t="s">
        <v>175</v>
      </c>
      <c r="L388" s="45"/>
      <c r="M388" s="212" t="s">
        <v>19</v>
      </c>
      <c r="N388" s="213" t="s">
        <v>49</v>
      </c>
      <c r="O388" s="85"/>
      <c r="P388" s="214">
        <f>O388*H388</f>
        <v>0</v>
      </c>
      <c r="Q388" s="214">
        <v>2.3010199999999998</v>
      </c>
      <c r="R388" s="214">
        <f>Q388*H388</f>
        <v>8.170922019999999</v>
      </c>
      <c r="S388" s="214">
        <v>0</v>
      </c>
      <c r="T388" s="215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16" t="s">
        <v>164</v>
      </c>
      <c r="AT388" s="216" t="s">
        <v>159</v>
      </c>
      <c r="AU388" s="216" t="s">
        <v>88</v>
      </c>
      <c r="AY388" s="18" t="s">
        <v>157</v>
      </c>
      <c r="BE388" s="217">
        <f>IF(N388="základní",J388,0)</f>
        <v>0</v>
      </c>
      <c r="BF388" s="217">
        <f>IF(N388="snížená",J388,0)</f>
        <v>0</v>
      </c>
      <c r="BG388" s="217">
        <f>IF(N388="zákl. přenesená",J388,0)</f>
        <v>0</v>
      </c>
      <c r="BH388" s="217">
        <f>IF(N388="sníž. přenesená",J388,0)</f>
        <v>0</v>
      </c>
      <c r="BI388" s="217">
        <f>IF(N388="nulová",J388,0)</f>
        <v>0</v>
      </c>
      <c r="BJ388" s="18" t="s">
        <v>86</v>
      </c>
      <c r="BK388" s="217">
        <f>ROUND(I388*H388,2)</f>
        <v>0</v>
      </c>
      <c r="BL388" s="18" t="s">
        <v>164</v>
      </c>
      <c r="BM388" s="216" t="s">
        <v>687</v>
      </c>
    </row>
    <row r="389" s="2" customFormat="1">
      <c r="A389" s="39"/>
      <c r="B389" s="40"/>
      <c r="C389" s="41"/>
      <c r="D389" s="218" t="s">
        <v>166</v>
      </c>
      <c r="E389" s="41"/>
      <c r="F389" s="219" t="s">
        <v>688</v>
      </c>
      <c r="G389" s="41"/>
      <c r="H389" s="41"/>
      <c r="I389" s="220"/>
      <c r="J389" s="41"/>
      <c r="K389" s="41"/>
      <c r="L389" s="45"/>
      <c r="M389" s="221"/>
      <c r="N389" s="222"/>
      <c r="O389" s="85"/>
      <c r="P389" s="85"/>
      <c r="Q389" s="85"/>
      <c r="R389" s="85"/>
      <c r="S389" s="85"/>
      <c r="T389" s="86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T389" s="18" t="s">
        <v>166</v>
      </c>
      <c r="AU389" s="18" t="s">
        <v>88</v>
      </c>
    </row>
    <row r="390" s="13" customFormat="1">
      <c r="A390" s="13"/>
      <c r="B390" s="225"/>
      <c r="C390" s="226"/>
      <c r="D390" s="223" t="s">
        <v>170</v>
      </c>
      <c r="E390" s="227" t="s">
        <v>19</v>
      </c>
      <c r="F390" s="228" t="s">
        <v>689</v>
      </c>
      <c r="G390" s="226"/>
      <c r="H390" s="229">
        <v>3.5510000000000002</v>
      </c>
      <c r="I390" s="230"/>
      <c r="J390" s="226"/>
      <c r="K390" s="226"/>
      <c r="L390" s="231"/>
      <c r="M390" s="232"/>
      <c r="N390" s="233"/>
      <c r="O390" s="233"/>
      <c r="P390" s="233"/>
      <c r="Q390" s="233"/>
      <c r="R390" s="233"/>
      <c r="S390" s="233"/>
      <c r="T390" s="234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5" t="s">
        <v>170</v>
      </c>
      <c r="AU390" s="235" t="s">
        <v>88</v>
      </c>
      <c r="AV390" s="13" t="s">
        <v>88</v>
      </c>
      <c r="AW390" s="13" t="s">
        <v>37</v>
      </c>
      <c r="AX390" s="13" t="s">
        <v>78</v>
      </c>
      <c r="AY390" s="235" t="s">
        <v>157</v>
      </c>
    </row>
    <row r="391" s="2" customFormat="1" ht="21.75" customHeight="1">
      <c r="A391" s="39"/>
      <c r="B391" s="40"/>
      <c r="C391" s="205" t="s">
        <v>690</v>
      </c>
      <c r="D391" s="205" t="s">
        <v>159</v>
      </c>
      <c r="E391" s="206" t="s">
        <v>691</v>
      </c>
      <c r="F391" s="207" t="s">
        <v>692</v>
      </c>
      <c r="G391" s="208" t="s">
        <v>174</v>
      </c>
      <c r="H391" s="209">
        <v>9.5150000000000006</v>
      </c>
      <c r="I391" s="210"/>
      <c r="J391" s="211">
        <f>ROUND(I391*H391,2)</f>
        <v>0</v>
      </c>
      <c r="K391" s="207" t="s">
        <v>175</v>
      </c>
      <c r="L391" s="45"/>
      <c r="M391" s="212" t="s">
        <v>19</v>
      </c>
      <c r="N391" s="213" t="s">
        <v>49</v>
      </c>
      <c r="O391" s="85"/>
      <c r="P391" s="214">
        <f>O391*H391</f>
        <v>0</v>
      </c>
      <c r="Q391" s="214">
        <v>2.5018699999999998</v>
      </c>
      <c r="R391" s="214">
        <f>Q391*H391</f>
        <v>23.80529305</v>
      </c>
      <c r="S391" s="214">
        <v>0</v>
      </c>
      <c r="T391" s="215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16" t="s">
        <v>164</v>
      </c>
      <c r="AT391" s="216" t="s">
        <v>159</v>
      </c>
      <c r="AU391" s="216" t="s">
        <v>88</v>
      </c>
      <c r="AY391" s="18" t="s">
        <v>157</v>
      </c>
      <c r="BE391" s="217">
        <f>IF(N391="základní",J391,0)</f>
        <v>0</v>
      </c>
      <c r="BF391" s="217">
        <f>IF(N391="snížená",J391,0)</f>
        <v>0</v>
      </c>
      <c r="BG391" s="217">
        <f>IF(N391="zákl. přenesená",J391,0)</f>
        <v>0</v>
      </c>
      <c r="BH391" s="217">
        <f>IF(N391="sníž. přenesená",J391,0)</f>
        <v>0</v>
      </c>
      <c r="BI391" s="217">
        <f>IF(N391="nulová",J391,0)</f>
        <v>0</v>
      </c>
      <c r="BJ391" s="18" t="s">
        <v>86</v>
      </c>
      <c r="BK391" s="217">
        <f>ROUND(I391*H391,2)</f>
        <v>0</v>
      </c>
      <c r="BL391" s="18" t="s">
        <v>164</v>
      </c>
      <c r="BM391" s="216" t="s">
        <v>693</v>
      </c>
    </row>
    <row r="392" s="2" customFormat="1">
      <c r="A392" s="39"/>
      <c r="B392" s="40"/>
      <c r="C392" s="41"/>
      <c r="D392" s="218" t="s">
        <v>166</v>
      </c>
      <c r="E392" s="41"/>
      <c r="F392" s="219" t="s">
        <v>694</v>
      </c>
      <c r="G392" s="41"/>
      <c r="H392" s="41"/>
      <c r="I392" s="220"/>
      <c r="J392" s="41"/>
      <c r="K392" s="41"/>
      <c r="L392" s="45"/>
      <c r="M392" s="221"/>
      <c r="N392" s="222"/>
      <c r="O392" s="85"/>
      <c r="P392" s="85"/>
      <c r="Q392" s="85"/>
      <c r="R392" s="85"/>
      <c r="S392" s="85"/>
      <c r="T392" s="86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T392" s="18" t="s">
        <v>166</v>
      </c>
      <c r="AU392" s="18" t="s">
        <v>88</v>
      </c>
    </row>
    <row r="393" s="13" customFormat="1">
      <c r="A393" s="13"/>
      <c r="B393" s="225"/>
      <c r="C393" s="226"/>
      <c r="D393" s="223" t="s">
        <v>170</v>
      </c>
      <c r="E393" s="227" t="s">
        <v>19</v>
      </c>
      <c r="F393" s="228" t="s">
        <v>695</v>
      </c>
      <c r="G393" s="226"/>
      <c r="H393" s="229">
        <v>9.5150000000000006</v>
      </c>
      <c r="I393" s="230"/>
      <c r="J393" s="226"/>
      <c r="K393" s="226"/>
      <c r="L393" s="231"/>
      <c r="M393" s="232"/>
      <c r="N393" s="233"/>
      <c r="O393" s="233"/>
      <c r="P393" s="233"/>
      <c r="Q393" s="233"/>
      <c r="R393" s="233"/>
      <c r="S393" s="233"/>
      <c r="T393" s="234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5" t="s">
        <v>170</v>
      </c>
      <c r="AU393" s="235" t="s">
        <v>88</v>
      </c>
      <c r="AV393" s="13" t="s">
        <v>88</v>
      </c>
      <c r="AW393" s="13" t="s">
        <v>37</v>
      </c>
      <c r="AX393" s="13" t="s">
        <v>78</v>
      </c>
      <c r="AY393" s="235" t="s">
        <v>157</v>
      </c>
    </row>
    <row r="394" s="2" customFormat="1" ht="21.75" customHeight="1">
      <c r="A394" s="39"/>
      <c r="B394" s="40"/>
      <c r="C394" s="205" t="s">
        <v>696</v>
      </c>
      <c r="D394" s="205" t="s">
        <v>159</v>
      </c>
      <c r="E394" s="206" t="s">
        <v>697</v>
      </c>
      <c r="F394" s="207" t="s">
        <v>698</v>
      </c>
      <c r="G394" s="208" t="s">
        <v>174</v>
      </c>
      <c r="H394" s="209">
        <v>9.5150000000000006</v>
      </c>
      <c r="I394" s="210"/>
      <c r="J394" s="211">
        <f>ROUND(I394*H394,2)</f>
        <v>0</v>
      </c>
      <c r="K394" s="207" t="s">
        <v>175</v>
      </c>
      <c r="L394" s="45"/>
      <c r="M394" s="212" t="s">
        <v>19</v>
      </c>
      <c r="N394" s="213" t="s">
        <v>49</v>
      </c>
      <c r="O394" s="85"/>
      <c r="P394" s="214">
        <f>O394*H394</f>
        <v>0</v>
      </c>
      <c r="Q394" s="214">
        <v>0</v>
      </c>
      <c r="R394" s="214">
        <f>Q394*H394</f>
        <v>0</v>
      </c>
      <c r="S394" s="214">
        <v>0</v>
      </c>
      <c r="T394" s="215">
        <f>S394*H394</f>
        <v>0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16" t="s">
        <v>164</v>
      </c>
      <c r="AT394" s="216" t="s">
        <v>159</v>
      </c>
      <c r="AU394" s="216" t="s">
        <v>88</v>
      </c>
      <c r="AY394" s="18" t="s">
        <v>157</v>
      </c>
      <c r="BE394" s="217">
        <f>IF(N394="základní",J394,0)</f>
        <v>0</v>
      </c>
      <c r="BF394" s="217">
        <f>IF(N394="snížená",J394,0)</f>
        <v>0</v>
      </c>
      <c r="BG394" s="217">
        <f>IF(N394="zákl. přenesená",J394,0)</f>
        <v>0</v>
      </c>
      <c r="BH394" s="217">
        <f>IF(N394="sníž. přenesená",J394,0)</f>
        <v>0</v>
      </c>
      <c r="BI394" s="217">
        <f>IF(N394="nulová",J394,0)</f>
        <v>0</v>
      </c>
      <c r="BJ394" s="18" t="s">
        <v>86</v>
      </c>
      <c r="BK394" s="217">
        <f>ROUND(I394*H394,2)</f>
        <v>0</v>
      </c>
      <c r="BL394" s="18" t="s">
        <v>164</v>
      </c>
      <c r="BM394" s="216" t="s">
        <v>699</v>
      </c>
    </row>
    <row r="395" s="2" customFormat="1">
      <c r="A395" s="39"/>
      <c r="B395" s="40"/>
      <c r="C395" s="41"/>
      <c r="D395" s="218" t="s">
        <v>166</v>
      </c>
      <c r="E395" s="41"/>
      <c r="F395" s="219" t="s">
        <v>700</v>
      </c>
      <c r="G395" s="41"/>
      <c r="H395" s="41"/>
      <c r="I395" s="220"/>
      <c r="J395" s="41"/>
      <c r="K395" s="41"/>
      <c r="L395" s="45"/>
      <c r="M395" s="221"/>
      <c r="N395" s="222"/>
      <c r="O395" s="85"/>
      <c r="P395" s="85"/>
      <c r="Q395" s="85"/>
      <c r="R395" s="85"/>
      <c r="S395" s="85"/>
      <c r="T395" s="86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T395" s="18" t="s">
        <v>166</v>
      </c>
      <c r="AU395" s="18" t="s">
        <v>88</v>
      </c>
    </row>
    <row r="396" s="13" customFormat="1">
      <c r="A396" s="13"/>
      <c r="B396" s="225"/>
      <c r="C396" s="226"/>
      <c r="D396" s="223" t="s">
        <v>170</v>
      </c>
      <c r="E396" s="227" t="s">
        <v>19</v>
      </c>
      <c r="F396" s="228" t="s">
        <v>695</v>
      </c>
      <c r="G396" s="226"/>
      <c r="H396" s="229">
        <v>9.5150000000000006</v>
      </c>
      <c r="I396" s="230"/>
      <c r="J396" s="226"/>
      <c r="K396" s="226"/>
      <c r="L396" s="231"/>
      <c r="M396" s="232"/>
      <c r="N396" s="233"/>
      <c r="O396" s="233"/>
      <c r="P396" s="233"/>
      <c r="Q396" s="233"/>
      <c r="R396" s="233"/>
      <c r="S396" s="233"/>
      <c r="T396" s="234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5" t="s">
        <v>170</v>
      </c>
      <c r="AU396" s="235" t="s">
        <v>88</v>
      </c>
      <c r="AV396" s="13" t="s">
        <v>88</v>
      </c>
      <c r="AW396" s="13" t="s">
        <v>37</v>
      </c>
      <c r="AX396" s="13" t="s">
        <v>78</v>
      </c>
      <c r="AY396" s="235" t="s">
        <v>157</v>
      </c>
    </row>
    <row r="397" s="2" customFormat="1" ht="24.15" customHeight="1">
      <c r="A397" s="39"/>
      <c r="B397" s="40"/>
      <c r="C397" s="205" t="s">
        <v>701</v>
      </c>
      <c r="D397" s="205" t="s">
        <v>159</v>
      </c>
      <c r="E397" s="206" t="s">
        <v>702</v>
      </c>
      <c r="F397" s="207" t="s">
        <v>703</v>
      </c>
      <c r="G397" s="208" t="s">
        <v>174</v>
      </c>
      <c r="H397" s="209">
        <v>9.5150000000000006</v>
      </c>
      <c r="I397" s="210"/>
      <c r="J397" s="211">
        <f>ROUND(I397*H397,2)</f>
        <v>0</v>
      </c>
      <c r="K397" s="207" t="s">
        <v>175</v>
      </c>
      <c r="L397" s="45"/>
      <c r="M397" s="212" t="s">
        <v>19</v>
      </c>
      <c r="N397" s="213" t="s">
        <v>49</v>
      </c>
      <c r="O397" s="85"/>
      <c r="P397" s="214">
        <f>O397*H397</f>
        <v>0</v>
      </c>
      <c r="Q397" s="214">
        <v>0</v>
      </c>
      <c r="R397" s="214">
        <f>Q397*H397</f>
        <v>0</v>
      </c>
      <c r="S397" s="214">
        <v>0</v>
      </c>
      <c r="T397" s="215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16" t="s">
        <v>164</v>
      </c>
      <c r="AT397" s="216" t="s">
        <v>159</v>
      </c>
      <c r="AU397" s="216" t="s">
        <v>88</v>
      </c>
      <c r="AY397" s="18" t="s">
        <v>157</v>
      </c>
      <c r="BE397" s="217">
        <f>IF(N397="základní",J397,0)</f>
        <v>0</v>
      </c>
      <c r="BF397" s="217">
        <f>IF(N397="snížená",J397,0)</f>
        <v>0</v>
      </c>
      <c r="BG397" s="217">
        <f>IF(N397="zákl. přenesená",J397,0)</f>
        <v>0</v>
      </c>
      <c r="BH397" s="217">
        <f>IF(N397="sníž. přenesená",J397,0)</f>
        <v>0</v>
      </c>
      <c r="BI397" s="217">
        <f>IF(N397="nulová",J397,0)</f>
        <v>0</v>
      </c>
      <c r="BJ397" s="18" t="s">
        <v>86</v>
      </c>
      <c r="BK397" s="217">
        <f>ROUND(I397*H397,2)</f>
        <v>0</v>
      </c>
      <c r="BL397" s="18" t="s">
        <v>164</v>
      </c>
      <c r="BM397" s="216" t="s">
        <v>704</v>
      </c>
    </row>
    <row r="398" s="2" customFormat="1">
      <c r="A398" s="39"/>
      <c r="B398" s="40"/>
      <c r="C398" s="41"/>
      <c r="D398" s="218" t="s">
        <v>166</v>
      </c>
      <c r="E398" s="41"/>
      <c r="F398" s="219" t="s">
        <v>705</v>
      </c>
      <c r="G398" s="41"/>
      <c r="H398" s="41"/>
      <c r="I398" s="220"/>
      <c r="J398" s="41"/>
      <c r="K398" s="41"/>
      <c r="L398" s="45"/>
      <c r="M398" s="221"/>
      <c r="N398" s="222"/>
      <c r="O398" s="85"/>
      <c r="P398" s="85"/>
      <c r="Q398" s="85"/>
      <c r="R398" s="85"/>
      <c r="S398" s="85"/>
      <c r="T398" s="86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T398" s="18" t="s">
        <v>166</v>
      </c>
      <c r="AU398" s="18" t="s">
        <v>88</v>
      </c>
    </row>
    <row r="399" s="13" customFormat="1">
      <c r="A399" s="13"/>
      <c r="B399" s="225"/>
      <c r="C399" s="226"/>
      <c r="D399" s="223" t="s">
        <v>170</v>
      </c>
      <c r="E399" s="227" t="s">
        <v>19</v>
      </c>
      <c r="F399" s="228" t="s">
        <v>695</v>
      </c>
      <c r="G399" s="226"/>
      <c r="H399" s="229">
        <v>9.5150000000000006</v>
      </c>
      <c r="I399" s="230"/>
      <c r="J399" s="226"/>
      <c r="K399" s="226"/>
      <c r="L399" s="231"/>
      <c r="M399" s="232"/>
      <c r="N399" s="233"/>
      <c r="O399" s="233"/>
      <c r="P399" s="233"/>
      <c r="Q399" s="233"/>
      <c r="R399" s="233"/>
      <c r="S399" s="233"/>
      <c r="T399" s="234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5" t="s">
        <v>170</v>
      </c>
      <c r="AU399" s="235" t="s">
        <v>88</v>
      </c>
      <c r="AV399" s="13" t="s">
        <v>88</v>
      </c>
      <c r="AW399" s="13" t="s">
        <v>37</v>
      </c>
      <c r="AX399" s="13" t="s">
        <v>78</v>
      </c>
      <c r="AY399" s="235" t="s">
        <v>157</v>
      </c>
    </row>
    <row r="400" s="2" customFormat="1" ht="16.5" customHeight="1">
      <c r="A400" s="39"/>
      <c r="B400" s="40"/>
      <c r="C400" s="205" t="s">
        <v>706</v>
      </c>
      <c r="D400" s="205" t="s">
        <v>159</v>
      </c>
      <c r="E400" s="206" t="s">
        <v>707</v>
      </c>
      <c r="F400" s="207" t="s">
        <v>708</v>
      </c>
      <c r="G400" s="208" t="s">
        <v>223</v>
      </c>
      <c r="H400" s="209">
        <v>0.34599999999999997</v>
      </c>
      <c r="I400" s="210"/>
      <c r="J400" s="211">
        <f>ROUND(I400*H400,2)</f>
        <v>0</v>
      </c>
      <c r="K400" s="207" t="s">
        <v>175</v>
      </c>
      <c r="L400" s="45"/>
      <c r="M400" s="212" t="s">
        <v>19</v>
      </c>
      <c r="N400" s="213" t="s">
        <v>49</v>
      </c>
      <c r="O400" s="85"/>
      <c r="P400" s="214">
        <f>O400*H400</f>
        <v>0</v>
      </c>
      <c r="Q400" s="214">
        <v>1.06277</v>
      </c>
      <c r="R400" s="214">
        <f>Q400*H400</f>
        <v>0.36771841999999999</v>
      </c>
      <c r="S400" s="214">
        <v>0</v>
      </c>
      <c r="T400" s="215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16" t="s">
        <v>164</v>
      </c>
      <c r="AT400" s="216" t="s">
        <v>159</v>
      </c>
      <c r="AU400" s="216" t="s">
        <v>88</v>
      </c>
      <c r="AY400" s="18" t="s">
        <v>157</v>
      </c>
      <c r="BE400" s="217">
        <f>IF(N400="základní",J400,0)</f>
        <v>0</v>
      </c>
      <c r="BF400" s="217">
        <f>IF(N400="snížená",J400,0)</f>
        <v>0</v>
      </c>
      <c r="BG400" s="217">
        <f>IF(N400="zákl. přenesená",J400,0)</f>
        <v>0</v>
      </c>
      <c r="BH400" s="217">
        <f>IF(N400="sníž. přenesená",J400,0)</f>
        <v>0</v>
      </c>
      <c r="BI400" s="217">
        <f>IF(N400="nulová",J400,0)</f>
        <v>0</v>
      </c>
      <c r="BJ400" s="18" t="s">
        <v>86</v>
      </c>
      <c r="BK400" s="217">
        <f>ROUND(I400*H400,2)</f>
        <v>0</v>
      </c>
      <c r="BL400" s="18" t="s">
        <v>164</v>
      </c>
      <c r="BM400" s="216" t="s">
        <v>709</v>
      </c>
    </row>
    <row r="401" s="2" customFormat="1">
      <c r="A401" s="39"/>
      <c r="B401" s="40"/>
      <c r="C401" s="41"/>
      <c r="D401" s="218" t="s">
        <v>166</v>
      </c>
      <c r="E401" s="41"/>
      <c r="F401" s="219" t="s">
        <v>710</v>
      </c>
      <c r="G401" s="41"/>
      <c r="H401" s="41"/>
      <c r="I401" s="220"/>
      <c r="J401" s="41"/>
      <c r="K401" s="41"/>
      <c r="L401" s="45"/>
      <c r="M401" s="221"/>
      <c r="N401" s="222"/>
      <c r="O401" s="85"/>
      <c r="P401" s="85"/>
      <c r="Q401" s="85"/>
      <c r="R401" s="85"/>
      <c r="S401" s="85"/>
      <c r="T401" s="86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T401" s="18" t="s">
        <v>166</v>
      </c>
      <c r="AU401" s="18" t="s">
        <v>88</v>
      </c>
    </row>
    <row r="402" s="13" customFormat="1">
      <c r="A402" s="13"/>
      <c r="B402" s="225"/>
      <c r="C402" s="226"/>
      <c r="D402" s="223" t="s">
        <v>170</v>
      </c>
      <c r="E402" s="227" t="s">
        <v>19</v>
      </c>
      <c r="F402" s="228" t="s">
        <v>711</v>
      </c>
      <c r="G402" s="226"/>
      <c r="H402" s="229">
        <v>0.34599999999999997</v>
      </c>
      <c r="I402" s="230"/>
      <c r="J402" s="226"/>
      <c r="K402" s="226"/>
      <c r="L402" s="231"/>
      <c r="M402" s="232"/>
      <c r="N402" s="233"/>
      <c r="O402" s="233"/>
      <c r="P402" s="233"/>
      <c r="Q402" s="233"/>
      <c r="R402" s="233"/>
      <c r="S402" s="233"/>
      <c r="T402" s="234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5" t="s">
        <v>170</v>
      </c>
      <c r="AU402" s="235" t="s">
        <v>88</v>
      </c>
      <c r="AV402" s="13" t="s">
        <v>88</v>
      </c>
      <c r="AW402" s="13" t="s">
        <v>37</v>
      </c>
      <c r="AX402" s="13" t="s">
        <v>78</v>
      </c>
      <c r="AY402" s="235" t="s">
        <v>157</v>
      </c>
    </row>
    <row r="403" s="2" customFormat="1" ht="21.75" customHeight="1">
      <c r="A403" s="39"/>
      <c r="B403" s="40"/>
      <c r="C403" s="205" t="s">
        <v>712</v>
      </c>
      <c r="D403" s="205" t="s">
        <v>159</v>
      </c>
      <c r="E403" s="206" t="s">
        <v>713</v>
      </c>
      <c r="F403" s="207" t="s">
        <v>714</v>
      </c>
      <c r="G403" s="208" t="s">
        <v>162</v>
      </c>
      <c r="H403" s="209">
        <v>6.75</v>
      </c>
      <c r="I403" s="210"/>
      <c r="J403" s="211">
        <f>ROUND(I403*H403,2)</f>
        <v>0</v>
      </c>
      <c r="K403" s="207" t="s">
        <v>175</v>
      </c>
      <c r="L403" s="45"/>
      <c r="M403" s="212" t="s">
        <v>19</v>
      </c>
      <c r="N403" s="213" t="s">
        <v>49</v>
      </c>
      <c r="O403" s="85"/>
      <c r="P403" s="214">
        <f>O403*H403</f>
        <v>0</v>
      </c>
      <c r="Q403" s="214">
        <v>0.042000000000000003</v>
      </c>
      <c r="R403" s="214">
        <f>Q403*H403</f>
        <v>0.28350000000000003</v>
      </c>
      <c r="S403" s="214">
        <v>0</v>
      </c>
      <c r="T403" s="215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16" t="s">
        <v>164</v>
      </c>
      <c r="AT403" s="216" t="s">
        <v>159</v>
      </c>
      <c r="AU403" s="216" t="s">
        <v>88</v>
      </c>
      <c r="AY403" s="18" t="s">
        <v>157</v>
      </c>
      <c r="BE403" s="217">
        <f>IF(N403="základní",J403,0)</f>
        <v>0</v>
      </c>
      <c r="BF403" s="217">
        <f>IF(N403="snížená",J403,0)</f>
        <v>0</v>
      </c>
      <c r="BG403" s="217">
        <f>IF(N403="zákl. přenesená",J403,0)</f>
        <v>0</v>
      </c>
      <c r="BH403" s="217">
        <f>IF(N403="sníž. přenesená",J403,0)</f>
        <v>0</v>
      </c>
      <c r="BI403" s="217">
        <f>IF(N403="nulová",J403,0)</f>
        <v>0</v>
      </c>
      <c r="BJ403" s="18" t="s">
        <v>86</v>
      </c>
      <c r="BK403" s="217">
        <f>ROUND(I403*H403,2)</f>
        <v>0</v>
      </c>
      <c r="BL403" s="18" t="s">
        <v>164</v>
      </c>
      <c r="BM403" s="216" t="s">
        <v>715</v>
      </c>
    </row>
    <row r="404" s="2" customFormat="1">
      <c r="A404" s="39"/>
      <c r="B404" s="40"/>
      <c r="C404" s="41"/>
      <c r="D404" s="218" t="s">
        <v>166</v>
      </c>
      <c r="E404" s="41"/>
      <c r="F404" s="219" t="s">
        <v>716</v>
      </c>
      <c r="G404" s="41"/>
      <c r="H404" s="41"/>
      <c r="I404" s="220"/>
      <c r="J404" s="41"/>
      <c r="K404" s="41"/>
      <c r="L404" s="45"/>
      <c r="M404" s="221"/>
      <c r="N404" s="222"/>
      <c r="O404" s="85"/>
      <c r="P404" s="85"/>
      <c r="Q404" s="85"/>
      <c r="R404" s="85"/>
      <c r="S404" s="85"/>
      <c r="T404" s="86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T404" s="18" t="s">
        <v>166</v>
      </c>
      <c r="AU404" s="18" t="s">
        <v>88</v>
      </c>
    </row>
    <row r="405" s="13" customFormat="1">
      <c r="A405" s="13"/>
      <c r="B405" s="225"/>
      <c r="C405" s="226"/>
      <c r="D405" s="223" t="s">
        <v>170</v>
      </c>
      <c r="E405" s="227" t="s">
        <v>19</v>
      </c>
      <c r="F405" s="228" t="s">
        <v>717</v>
      </c>
      <c r="G405" s="226"/>
      <c r="H405" s="229">
        <v>6.75</v>
      </c>
      <c r="I405" s="230"/>
      <c r="J405" s="226"/>
      <c r="K405" s="226"/>
      <c r="L405" s="231"/>
      <c r="M405" s="232"/>
      <c r="N405" s="233"/>
      <c r="O405" s="233"/>
      <c r="P405" s="233"/>
      <c r="Q405" s="233"/>
      <c r="R405" s="233"/>
      <c r="S405" s="233"/>
      <c r="T405" s="234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5" t="s">
        <v>170</v>
      </c>
      <c r="AU405" s="235" t="s">
        <v>88</v>
      </c>
      <c r="AV405" s="13" t="s">
        <v>88</v>
      </c>
      <c r="AW405" s="13" t="s">
        <v>37</v>
      </c>
      <c r="AX405" s="13" t="s">
        <v>78</v>
      </c>
      <c r="AY405" s="235" t="s">
        <v>157</v>
      </c>
    </row>
    <row r="406" s="2" customFormat="1" ht="16.5" customHeight="1">
      <c r="A406" s="39"/>
      <c r="B406" s="40"/>
      <c r="C406" s="205" t="s">
        <v>718</v>
      </c>
      <c r="D406" s="205" t="s">
        <v>159</v>
      </c>
      <c r="E406" s="206" t="s">
        <v>719</v>
      </c>
      <c r="F406" s="207" t="s">
        <v>720</v>
      </c>
      <c r="G406" s="208" t="s">
        <v>162</v>
      </c>
      <c r="H406" s="209">
        <v>95.150000000000006</v>
      </c>
      <c r="I406" s="210"/>
      <c r="J406" s="211">
        <f>ROUND(I406*H406,2)</f>
        <v>0</v>
      </c>
      <c r="K406" s="207" t="s">
        <v>175</v>
      </c>
      <c r="L406" s="45"/>
      <c r="M406" s="212" t="s">
        <v>19</v>
      </c>
      <c r="N406" s="213" t="s">
        <v>49</v>
      </c>
      <c r="O406" s="85"/>
      <c r="P406" s="214">
        <f>O406*H406</f>
        <v>0</v>
      </c>
      <c r="Q406" s="214">
        <v>0.010200000000000001</v>
      </c>
      <c r="R406" s="214">
        <f>Q406*H406</f>
        <v>0.97053000000000011</v>
      </c>
      <c r="S406" s="214">
        <v>0</v>
      </c>
      <c r="T406" s="215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16" t="s">
        <v>164</v>
      </c>
      <c r="AT406" s="216" t="s">
        <v>159</v>
      </c>
      <c r="AU406" s="216" t="s">
        <v>88</v>
      </c>
      <c r="AY406" s="18" t="s">
        <v>157</v>
      </c>
      <c r="BE406" s="217">
        <f>IF(N406="základní",J406,0)</f>
        <v>0</v>
      </c>
      <c r="BF406" s="217">
        <f>IF(N406="snížená",J406,0)</f>
        <v>0</v>
      </c>
      <c r="BG406" s="217">
        <f>IF(N406="zákl. přenesená",J406,0)</f>
        <v>0</v>
      </c>
      <c r="BH406" s="217">
        <f>IF(N406="sníž. přenesená",J406,0)</f>
        <v>0</v>
      </c>
      <c r="BI406" s="217">
        <f>IF(N406="nulová",J406,0)</f>
        <v>0</v>
      </c>
      <c r="BJ406" s="18" t="s">
        <v>86</v>
      </c>
      <c r="BK406" s="217">
        <f>ROUND(I406*H406,2)</f>
        <v>0</v>
      </c>
      <c r="BL406" s="18" t="s">
        <v>164</v>
      </c>
      <c r="BM406" s="216" t="s">
        <v>721</v>
      </c>
    </row>
    <row r="407" s="2" customFormat="1">
      <c r="A407" s="39"/>
      <c r="B407" s="40"/>
      <c r="C407" s="41"/>
      <c r="D407" s="218" t="s">
        <v>166</v>
      </c>
      <c r="E407" s="41"/>
      <c r="F407" s="219" t="s">
        <v>722</v>
      </c>
      <c r="G407" s="41"/>
      <c r="H407" s="41"/>
      <c r="I407" s="220"/>
      <c r="J407" s="41"/>
      <c r="K407" s="41"/>
      <c r="L407" s="45"/>
      <c r="M407" s="221"/>
      <c r="N407" s="222"/>
      <c r="O407" s="85"/>
      <c r="P407" s="85"/>
      <c r="Q407" s="85"/>
      <c r="R407" s="85"/>
      <c r="S407" s="85"/>
      <c r="T407" s="86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T407" s="18" t="s">
        <v>166</v>
      </c>
      <c r="AU407" s="18" t="s">
        <v>88</v>
      </c>
    </row>
    <row r="408" s="13" customFormat="1">
      <c r="A408" s="13"/>
      <c r="B408" s="225"/>
      <c r="C408" s="226"/>
      <c r="D408" s="223" t="s">
        <v>170</v>
      </c>
      <c r="E408" s="227" t="s">
        <v>19</v>
      </c>
      <c r="F408" s="228" t="s">
        <v>723</v>
      </c>
      <c r="G408" s="226"/>
      <c r="H408" s="229">
        <v>95.150000000000006</v>
      </c>
      <c r="I408" s="230"/>
      <c r="J408" s="226"/>
      <c r="K408" s="226"/>
      <c r="L408" s="231"/>
      <c r="M408" s="232"/>
      <c r="N408" s="233"/>
      <c r="O408" s="233"/>
      <c r="P408" s="233"/>
      <c r="Q408" s="233"/>
      <c r="R408" s="233"/>
      <c r="S408" s="233"/>
      <c r="T408" s="234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5" t="s">
        <v>170</v>
      </c>
      <c r="AU408" s="235" t="s">
        <v>88</v>
      </c>
      <c r="AV408" s="13" t="s">
        <v>88</v>
      </c>
      <c r="AW408" s="13" t="s">
        <v>37</v>
      </c>
      <c r="AX408" s="13" t="s">
        <v>78</v>
      </c>
      <c r="AY408" s="235" t="s">
        <v>157</v>
      </c>
    </row>
    <row r="409" s="2" customFormat="1" ht="16.5" customHeight="1">
      <c r="A409" s="39"/>
      <c r="B409" s="40"/>
      <c r="C409" s="205" t="s">
        <v>724</v>
      </c>
      <c r="D409" s="205" t="s">
        <v>159</v>
      </c>
      <c r="E409" s="206" t="s">
        <v>725</v>
      </c>
      <c r="F409" s="207" t="s">
        <v>726</v>
      </c>
      <c r="G409" s="208" t="s">
        <v>162</v>
      </c>
      <c r="H409" s="209">
        <v>102.01900000000001</v>
      </c>
      <c r="I409" s="210"/>
      <c r="J409" s="211">
        <f>ROUND(I409*H409,2)</f>
        <v>0</v>
      </c>
      <c r="K409" s="207" t="s">
        <v>175</v>
      </c>
      <c r="L409" s="45"/>
      <c r="M409" s="212" t="s">
        <v>19</v>
      </c>
      <c r="N409" s="213" t="s">
        <v>49</v>
      </c>
      <c r="O409" s="85"/>
      <c r="P409" s="214">
        <f>O409*H409</f>
        <v>0</v>
      </c>
      <c r="Q409" s="214">
        <v>0.067019999999999996</v>
      </c>
      <c r="R409" s="214">
        <f>Q409*H409</f>
        <v>6.8373133800000003</v>
      </c>
      <c r="S409" s="214">
        <v>0</v>
      </c>
      <c r="T409" s="215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16" t="s">
        <v>164</v>
      </c>
      <c r="AT409" s="216" t="s">
        <v>159</v>
      </c>
      <c r="AU409" s="216" t="s">
        <v>88</v>
      </c>
      <c r="AY409" s="18" t="s">
        <v>157</v>
      </c>
      <c r="BE409" s="217">
        <f>IF(N409="základní",J409,0)</f>
        <v>0</v>
      </c>
      <c r="BF409" s="217">
        <f>IF(N409="snížená",J409,0)</f>
        <v>0</v>
      </c>
      <c r="BG409" s="217">
        <f>IF(N409="zákl. přenesená",J409,0)</f>
        <v>0</v>
      </c>
      <c r="BH409" s="217">
        <f>IF(N409="sníž. přenesená",J409,0)</f>
        <v>0</v>
      </c>
      <c r="BI409" s="217">
        <f>IF(N409="nulová",J409,0)</f>
        <v>0</v>
      </c>
      <c r="BJ409" s="18" t="s">
        <v>86</v>
      </c>
      <c r="BK409" s="217">
        <f>ROUND(I409*H409,2)</f>
        <v>0</v>
      </c>
      <c r="BL409" s="18" t="s">
        <v>164</v>
      </c>
      <c r="BM409" s="216" t="s">
        <v>727</v>
      </c>
    </row>
    <row r="410" s="2" customFormat="1">
      <c r="A410" s="39"/>
      <c r="B410" s="40"/>
      <c r="C410" s="41"/>
      <c r="D410" s="218" t="s">
        <v>166</v>
      </c>
      <c r="E410" s="41"/>
      <c r="F410" s="219" t="s">
        <v>728</v>
      </c>
      <c r="G410" s="41"/>
      <c r="H410" s="41"/>
      <c r="I410" s="220"/>
      <c r="J410" s="41"/>
      <c r="K410" s="41"/>
      <c r="L410" s="45"/>
      <c r="M410" s="221"/>
      <c r="N410" s="222"/>
      <c r="O410" s="85"/>
      <c r="P410" s="85"/>
      <c r="Q410" s="85"/>
      <c r="R410" s="85"/>
      <c r="S410" s="85"/>
      <c r="T410" s="86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T410" s="18" t="s">
        <v>166</v>
      </c>
      <c r="AU410" s="18" t="s">
        <v>88</v>
      </c>
    </row>
    <row r="411" s="13" customFormat="1">
      <c r="A411" s="13"/>
      <c r="B411" s="225"/>
      <c r="C411" s="226"/>
      <c r="D411" s="223" t="s">
        <v>170</v>
      </c>
      <c r="E411" s="227" t="s">
        <v>19</v>
      </c>
      <c r="F411" s="228" t="s">
        <v>729</v>
      </c>
      <c r="G411" s="226"/>
      <c r="H411" s="229">
        <v>102.01900000000001</v>
      </c>
      <c r="I411" s="230"/>
      <c r="J411" s="226"/>
      <c r="K411" s="226"/>
      <c r="L411" s="231"/>
      <c r="M411" s="232"/>
      <c r="N411" s="233"/>
      <c r="O411" s="233"/>
      <c r="P411" s="233"/>
      <c r="Q411" s="233"/>
      <c r="R411" s="233"/>
      <c r="S411" s="233"/>
      <c r="T411" s="234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5" t="s">
        <v>170</v>
      </c>
      <c r="AU411" s="235" t="s">
        <v>88</v>
      </c>
      <c r="AV411" s="13" t="s">
        <v>88</v>
      </c>
      <c r="AW411" s="13" t="s">
        <v>37</v>
      </c>
      <c r="AX411" s="13" t="s">
        <v>78</v>
      </c>
      <c r="AY411" s="235" t="s">
        <v>157</v>
      </c>
    </row>
    <row r="412" s="2" customFormat="1" ht="24.15" customHeight="1">
      <c r="A412" s="39"/>
      <c r="B412" s="40"/>
      <c r="C412" s="205" t="s">
        <v>730</v>
      </c>
      <c r="D412" s="205" t="s">
        <v>159</v>
      </c>
      <c r="E412" s="206" t="s">
        <v>731</v>
      </c>
      <c r="F412" s="207" t="s">
        <v>732</v>
      </c>
      <c r="G412" s="208" t="s">
        <v>271</v>
      </c>
      <c r="H412" s="209">
        <v>4</v>
      </c>
      <c r="I412" s="210"/>
      <c r="J412" s="211">
        <f>ROUND(I412*H412,2)</f>
        <v>0</v>
      </c>
      <c r="K412" s="207" t="s">
        <v>175</v>
      </c>
      <c r="L412" s="45"/>
      <c r="M412" s="212" t="s">
        <v>19</v>
      </c>
      <c r="N412" s="213" t="s">
        <v>49</v>
      </c>
      <c r="O412" s="85"/>
      <c r="P412" s="214">
        <f>O412*H412</f>
        <v>0</v>
      </c>
      <c r="Q412" s="214">
        <v>0.017770000000000001</v>
      </c>
      <c r="R412" s="214">
        <f>Q412*H412</f>
        <v>0.071080000000000004</v>
      </c>
      <c r="S412" s="214">
        <v>0</v>
      </c>
      <c r="T412" s="215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16" t="s">
        <v>164</v>
      </c>
      <c r="AT412" s="216" t="s">
        <v>159</v>
      </c>
      <c r="AU412" s="216" t="s">
        <v>88</v>
      </c>
      <c r="AY412" s="18" t="s">
        <v>157</v>
      </c>
      <c r="BE412" s="217">
        <f>IF(N412="základní",J412,0)</f>
        <v>0</v>
      </c>
      <c r="BF412" s="217">
        <f>IF(N412="snížená",J412,0)</f>
        <v>0</v>
      </c>
      <c r="BG412" s="217">
        <f>IF(N412="zákl. přenesená",J412,0)</f>
        <v>0</v>
      </c>
      <c r="BH412" s="217">
        <f>IF(N412="sníž. přenesená",J412,0)</f>
        <v>0</v>
      </c>
      <c r="BI412" s="217">
        <f>IF(N412="nulová",J412,0)</f>
        <v>0</v>
      </c>
      <c r="BJ412" s="18" t="s">
        <v>86</v>
      </c>
      <c r="BK412" s="217">
        <f>ROUND(I412*H412,2)</f>
        <v>0</v>
      </c>
      <c r="BL412" s="18" t="s">
        <v>164</v>
      </c>
      <c r="BM412" s="216" t="s">
        <v>733</v>
      </c>
    </row>
    <row r="413" s="2" customFormat="1">
      <c r="A413" s="39"/>
      <c r="B413" s="40"/>
      <c r="C413" s="41"/>
      <c r="D413" s="218" t="s">
        <v>166</v>
      </c>
      <c r="E413" s="41"/>
      <c r="F413" s="219" t="s">
        <v>734</v>
      </c>
      <c r="G413" s="41"/>
      <c r="H413" s="41"/>
      <c r="I413" s="220"/>
      <c r="J413" s="41"/>
      <c r="K413" s="41"/>
      <c r="L413" s="45"/>
      <c r="M413" s="221"/>
      <c r="N413" s="222"/>
      <c r="O413" s="85"/>
      <c r="P413" s="85"/>
      <c r="Q413" s="85"/>
      <c r="R413" s="85"/>
      <c r="S413" s="85"/>
      <c r="T413" s="86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T413" s="18" t="s">
        <v>166</v>
      </c>
      <c r="AU413" s="18" t="s">
        <v>88</v>
      </c>
    </row>
    <row r="414" s="2" customFormat="1" ht="16.5" customHeight="1">
      <c r="A414" s="39"/>
      <c r="B414" s="40"/>
      <c r="C414" s="236" t="s">
        <v>735</v>
      </c>
      <c r="D414" s="236" t="s">
        <v>242</v>
      </c>
      <c r="E414" s="237" t="s">
        <v>736</v>
      </c>
      <c r="F414" s="238" t="s">
        <v>737</v>
      </c>
      <c r="G414" s="239" t="s">
        <v>271</v>
      </c>
      <c r="H414" s="240">
        <v>2</v>
      </c>
      <c r="I414" s="241"/>
      <c r="J414" s="242">
        <f>ROUND(I414*H414,2)</f>
        <v>0</v>
      </c>
      <c r="K414" s="238" t="s">
        <v>175</v>
      </c>
      <c r="L414" s="243"/>
      <c r="M414" s="244" t="s">
        <v>19</v>
      </c>
      <c r="N414" s="245" t="s">
        <v>49</v>
      </c>
      <c r="O414" s="85"/>
      <c r="P414" s="214">
        <f>O414*H414</f>
        <v>0</v>
      </c>
      <c r="Q414" s="214">
        <v>0.014890000000000001</v>
      </c>
      <c r="R414" s="214">
        <f>Q414*H414</f>
        <v>0.029780000000000001</v>
      </c>
      <c r="S414" s="214">
        <v>0</v>
      </c>
      <c r="T414" s="215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16" t="s">
        <v>214</v>
      </c>
      <c r="AT414" s="216" t="s">
        <v>242</v>
      </c>
      <c r="AU414" s="216" t="s">
        <v>88</v>
      </c>
      <c r="AY414" s="18" t="s">
        <v>157</v>
      </c>
      <c r="BE414" s="217">
        <f>IF(N414="základní",J414,0)</f>
        <v>0</v>
      </c>
      <c r="BF414" s="217">
        <f>IF(N414="snížená",J414,0)</f>
        <v>0</v>
      </c>
      <c r="BG414" s="217">
        <f>IF(N414="zákl. přenesená",J414,0)</f>
        <v>0</v>
      </c>
      <c r="BH414" s="217">
        <f>IF(N414="sníž. přenesená",J414,0)</f>
        <v>0</v>
      </c>
      <c r="BI414" s="217">
        <f>IF(N414="nulová",J414,0)</f>
        <v>0</v>
      </c>
      <c r="BJ414" s="18" t="s">
        <v>86</v>
      </c>
      <c r="BK414" s="217">
        <f>ROUND(I414*H414,2)</f>
        <v>0</v>
      </c>
      <c r="BL414" s="18" t="s">
        <v>164</v>
      </c>
      <c r="BM414" s="216" t="s">
        <v>738</v>
      </c>
    </row>
    <row r="415" s="13" customFormat="1">
      <c r="A415" s="13"/>
      <c r="B415" s="225"/>
      <c r="C415" s="226"/>
      <c r="D415" s="223" t="s">
        <v>170</v>
      </c>
      <c r="E415" s="227" t="s">
        <v>19</v>
      </c>
      <c r="F415" s="228" t="s">
        <v>739</v>
      </c>
      <c r="G415" s="226"/>
      <c r="H415" s="229">
        <v>2</v>
      </c>
      <c r="I415" s="230"/>
      <c r="J415" s="226"/>
      <c r="K415" s="226"/>
      <c r="L415" s="231"/>
      <c r="M415" s="232"/>
      <c r="N415" s="233"/>
      <c r="O415" s="233"/>
      <c r="P415" s="233"/>
      <c r="Q415" s="233"/>
      <c r="R415" s="233"/>
      <c r="S415" s="233"/>
      <c r="T415" s="234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5" t="s">
        <v>170</v>
      </c>
      <c r="AU415" s="235" t="s">
        <v>88</v>
      </c>
      <c r="AV415" s="13" t="s">
        <v>88</v>
      </c>
      <c r="AW415" s="13" t="s">
        <v>37</v>
      </c>
      <c r="AX415" s="13" t="s">
        <v>78</v>
      </c>
      <c r="AY415" s="235" t="s">
        <v>157</v>
      </c>
    </row>
    <row r="416" s="2" customFormat="1" ht="16.5" customHeight="1">
      <c r="A416" s="39"/>
      <c r="B416" s="40"/>
      <c r="C416" s="236" t="s">
        <v>740</v>
      </c>
      <c r="D416" s="236" t="s">
        <v>242</v>
      </c>
      <c r="E416" s="237" t="s">
        <v>741</v>
      </c>
      <c r="F416" s="238" t="s">
        <v>742</v>
      </c>
      <c r="G416" s="239" t="s">
        <v>271</v>
      </c>
      <c r="H416" s="240">
        <v>2</v>
      </c>
      <c r="I416" s="241"/>
      <c r="J416" s="242">
        <f>ROUND(I416*H416,2)</f>
        <v>0</v>
      </c>
      <c r="K416" s="238" t="s">
        <v>175</v>
      </c>
      <c r="L416" s="243"/>
      <c r="M416" s="244" t="s">
        <v>19</v>
      </c>
      <c r="N416" s="245" t="s">
        <v>49</v>
      </c>
      <c r="O416" s="85"/>
      <c r="P416" s="214">
        <f>O416*H416</f>
        <v>0</v>
      </c>
      <c r="Q416" s="214">
        <v>0.01521</v>
      </c>
      <c r="R416" s="214">
        <f>Q416*H416</f>
        <v>0.030419999999999999</v>
      </c>
      <c r="S416" s="214">
        <v>0</v>
      </c>
      <c r="T416" s="215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16" t="s">
        <v>214</v>
      </c>
      <c r="AT416" s="216" t="s">
        <v>242</v>
      </c>
      <c r="AU416" s="216" t="s">
        <v>88</v>
      </c>
      <c r="AY416" s="18" t="s">
        <v>157</v>
      </c>
      <c r="BE416" s="217">
        <f>IF(N416="základní",J416,0)</f>
        <v>0</v>
      </c>
      <c r="BF416" s="217">
        <f>IF(N416="snížená",J416,0)</f>
        <v>0</v>
      </c>
      <c r="BG416" s="217">
        <f>IF(N416="zákl. přenesená",J416,0)</f>
        <v>0</v>
      </c>
      <c r="BH416" s="217">
        <f>IF(N416="sníž. přenesená",J416,0)</f>
        <v>0</v>
      </c>
      <c r="BI416" s="217">
        <f>IF(N416="nulová",J416,0)</f>
        <v>0</v>
      </c>
      <c r="BJ416" s="18" t="s">
        <v>86</v>
      </c>
      <c r="BK416" s="217">
        <f>ROUND(I416*H416,2)</f>
        <v>0</v>
      </c>
      <c r="BL416" s="18" t="s">
        <v>164</v>
      </c>
      <c r="BM416" s="216" t="s">
        <v>743</v>
      </c>
    </row>
    <row r="417" s="13" customFormat="1">
      <c r="A417" s="13"/>
      <c r="B417" s="225"/>
      <c r="C417" s="226"/>
      <c r="D417" s="223" t="s">
        <v>170</v>
      </c>
      <c r="E417" s="227" t="s">
        <v>19</v>
      </c>
      <c r="F417" s="228" t="s">
        <v>744</v>
      </c>
      <c r="G417" s="226"/>
      <c r="H417" s="229">
        <v>2</v>
      </c>
      <c r="I417" s="230"/>
      <c r="J417" s="226"/>
      <c r="K417" s="226"/>
      <c r="L417" s="231"/>
      <c r="M417" s="232"/>
      <c r="N417" s="233"/>
      <c r="O417" s="233"/>
      <c r="P417" s="233"/>
      <c r="Q417" s="233"/>
      <c r="R417" s="233"/>
      <c r="S417" s="233"/>
      <c r="T417" s="234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5" t="s">
        <v>170</v>
      </c>
      <c r="AU417" s="235" t="s">
        <v>88</v>
      </c>
      <c r="AV417" s="13" t="s">
        <v>88</v>
      </c>
      <c r="AW417" s="13" t="s">
        <v>37</v>
      </c>
      <c r="AX417" s="13" t="s">
        <v>78</v>
      </c>
      <c r="AY417" s="235" t="s">
        <v>157</v>
      </c>
    </row>
    <row r="418" s="12" customFormat="1" ht="22.8" customHeight="1">
      <c r="A418" s="12"/>
      <c r="B418" s="189"/>
      <c r="C418" s="190"/>
      <c r="D418" s="191" t="s">
        <v>77</v>
      </c>
      <c r="E418" s="203" t="s">
        <v>214</v>
      </c>
      <c r="F418" s="203" t="s">
        <v>745</v>
      </c>
      <c r="G418" s="190"/>
      <c r="H418" s="190"/>
      <c r="I418" s="193"/>
      <c r="J418" s="204">
        <f>BK418</f>
        <v>0</v>
      </c>
      <c r="K418" s="190"/>
      <c r="L418" s="195"/>
      <c r="M418" s="196"/>
      <c r="N418" s="197"/>
      <c r="O418" s="197"/>
      <c r="P418" s="198">
        <f>SUM(P419:P451)</f>
        <v>0</v>
      </c>
      <c r="Q418" s="197"/>
      <c r="R418" s="198">
        <f>SUM(R419:R451)</f>
        <v>0.28331857999999999</v>
      </c>
      <c r="S418" s="197"/>
      <c r="T418" s="199">
        <f>SUM(T419:T451)</f>
        <v>0</v>
      </c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R418" s="200" t="s">
        <v>86</v>
      </c>
      <c r="AT418" s="201" t="s">
        <v>77</v>
      </c>
      <c r="AU418" s="201" t="s">
        <v>86</v>
      </c>
      <c r="AY418" s="200" t="s">
        <v>157</v>
      </c>
      <c r="BK418" s="202">
        <f>SUM(BK419:BK451)</f>
        <v>0</v>
      </c>
    </row>
    <row r="419" s="2" customFormat="1" ht="24.15" customHeight="1">
      <c r="A419" s="39"/>
      <c r="B419" s="40"/>
      <c r="C419" s="205" t="s">
        <v>746</v>
      </c>
      <c r="D419" s="205" t="s">
        <v>159</v>
      </c>
      <c r="E419" s="206" t="s">
        <v>747</v>
      </c>
      <c r="F419" s="207" t="s">
        <v>748</v>
      </c>
      <c r="G419" s="208" t="s">
        <v>320</v>
      </c>
      <c r="H419" s="209">
        <v>50</v>
      </c>
      <c r="I419" s="210"/>
      <c r="J419" s="211">
        <f>ROUND(I419*H419,2)</f>
        <v>0</v>
      </c>
      <c r="K419" s="207" t="s">
        <v>163</v>
      </c>
      <c r="L419" s="45"/>
      <c r="M419" s="212" t="s">
        <v>19</v>
      </c>
      <c r="N419" s="213" t="s">
        <v>49</v>
      </c>
      <c r="O419" s="85"/>
      <c r="P419" s="214">
        <f>O419*H419</f>
        <v>0</v>
      </c>
      <c r="Q419" s="214">
        <v>0</v>
      </c>
      <c r="R419" s="214">
        <f>Q419*H419</f>
        <v>0</v>
      </c>
      <c r="S419" s="214">
        <v>0</v>
      </c>
      <c r="T419" s="215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16" t="s">
        <v>164</v>
      </c>
      <c r="AT419" s="216" t="s">
        <v>159</v>
      </c>
      <c r="AU419" s="216" t="s">
        <v>88</v>
      </c>
      <c r="AY419" s="18" t="s">
        <v>157</v>
      </c>
      <c r="BE419" s="217">
        <f>IF(N419="základní",J419,0)</f>
        <v>0</v>
      </c>
      <c r="BF419" s="217">
        <f>IF(N419="snížená",J419,0)</f>
        <v>0</v>
      </c>
      <c r="BG419" s="217">
        <f>IF(N419="zákl. přenesená",J419,0)</f>
        <v>0</v>
      </c>
      <c r="BH419" s="217">
        <f>IF(N419="sníž. přenesená",J419,0)</f>
        <v>0</v>
      </c>
      <c r="BI419" s="217">
        <f>IF(N419="nulová",J419,0)</f>
        <v>0</v>
      </c>
      <c r="BJ419" s="18" t="s">
        <v>86</v>
      </c>
      <c r="BK419" s="217">
        <f>ROUND(I419*H419,2)</f>
        <v>0</v>
      </c>
      <c r="BL419" s="18" t="s">
        <v>164</v>
      </c>
      <c r="BM419" s="216" t="s">
        <v>749</v>
      </c>
    </row>
    <row r="420" s="2" customFormat="1">
      <c r="A420" s="39"/>
      <c r="B420" s="40"/>
      <c r="C420" s="41"/>
      <c r="D420" s="218" t="s">
        <v>166</v>
      </c>
      <c r="E420" s="41"/>
      <c r="F420" s="219" t="s">
        <v>750</v>
      </c>
      <c r="G420" s="41"/>
      <c r="H420" s="41"/>
      <c r="I420" s="220"/>
      <c r="J420" s="41"/>
      <c r="K420" s="41"/>
      <c r="L420" s="45"/>
      <c r="M420" s="221"/>
      <c r="N420" s="222"/>
      <c r="O420" s="85"/>
      <c r="P420" s="85"/>
      <c r="Q420" s="85"/>
      <c r="R420" s="85"/>
      <c r="S420" s="85"/>
      <c r="T420" s="86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T420" s="18" t="s">
        <v>166</v>
      </c>
      <c r="AU420" s="18" t="s">
        <v>88</v>
      </c>
    </row>
    <row r="421" s="13" customFormat="1">
      <c r="A421" s="13"/>
      <c r="B421" s="225"/>
      <c r="C421" s="226"/>
      <c r="D421" s="223" t="s">
        <v>170</v>
      </c>
      <c r="E421" s="227" t="s">
        <v>19</v>
      </c>
      <c r="F421" s="228" t="s">
        <v>751</v>
      </c>
      <c r="G421" s="226"/>
      <c r="H421" s="229">
        <v>50</v>
      </c>
      <c r="I421" s="230"/>
      <c r="J421" s="226"/>
      <c r="K421" s="226"/>
      <c r="L421" s="231"/>
      <c r="M421" s="232"/>
      <c r="N421" s="233"/>
      <c r="O421" s="233"/>
      <c r="P421" s="233"/>
      <c r="Q421" s="233"/>
      <c r="R421" s="233"/>
      <c r="S421" s="233"/>
      <c r="T421" s="234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5" t="s">
        <v>170</v>
      </c>
      <c r="AU421" s="235" t="s">
        <v>88</v>
      </c>
      <c r="AV421" s="13" t="s">
        <v>88</v>
      </c>
      <c r="AW421" s="13" t="s">
        <v>37</v>
      </c>
      <c r="AX421" s="13" t="s">
        <v>78</v>
      </c>
      <c r="AY421" s="235" t="s">
        <v>157</v>
      </c>
    </row>
    <row r="422" s="2" customFormat="1" ht="16.5" customHeight="1">
      <c r="A422" s="39"/>
      <c r="B422" s="40"/>
      <c r="C422" s="236" t="s">
        <v>752</v>
      </c>
      <c r="D422" s="236" t="s">
        <v>242</v>
      </c>
      <c r="E422" s="237" t="s">
        <v>753</v>
      </c>
      <c r="F422" s="238" t="s">
        <v>754</v>
      </c>
      <c r="G422" s="239" t="s">
        <v>320</v>
      </c>
      <c r="H422" s="240">
        <v>50.75</v>
      </c>
      <c r="I422" s="241"/>
      <c r="J422" s="242">
        <f>ROUND(I422*H422,2)</f>
        <v>0</v>
      </c>
      <c r="K422" s="238" t="s">
        <v>163</v>
      </c>
      <c r="L422" s="243"/>
      <c r="M422" s="244" t="s">
        <v>19</v>
      </c>
      <c r="N422" s="245" t="s">
        <v>49</v>
      </c>
      <c r="O422" s="85"/>
      <c r="P422" s="214">
        <f>O422*H422</f>
        <v>0</v>
      </c>
      <c r="Q422" s="214">
        <v>0.00067000000000000002</v>
      </c>
      <c r="R422" s="214">
        <f>Q422*H422</f>
        <v>0.034002499999999998</v>
      </c>
      <c r="S422" s="214">
        <v>0</v>
      </c>
      <c r="T422" s="215">
        <f>S422*H422</f>
        <v>0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16" t="s">
        <v>214</v>
      </c>
      <c r="AT422" s="216" t="s">
        <v>242</v>
      </c>
      <c r="AU422" s="216" t="s">
        <v>88</v>
      </c>
      <c r="AY422" s="18" t="s">
        <v>157</v>
      </c>
      <c r="BE422" s="217">
        <f>IF(N422="základní",J422,0)</f>
        <v>0</v>
      </c>
      <c r="BF422" s="217">
        <f>IF(N422="snížená",J422,0)</f>
        <v>0</v>
      </c>
      <c r="BG422" s="217">
        <f>IF(N422="zákl. přenesená",J422,0)</f>
        <v>0</v>
      </c>
      <c r="BH422" s="217">
        <f>IF(N422="sníž. přenesená",J422,0)</f>
        <v>0</v>
      </c>
      <c r="BI422" s="217">
        <f>IF(N422="nulová",J422,0)</f>
        <v>0</v>
      </c>
      <c r="BJ422" s="18" t="s">
        <v>86</v>
      </c>
      <c r="BK422" s="217">
        <f>ROUND(I422*H422,2)</f>
        <v>0</v>
      </c>
      <c r="BL422" s="18" t="s">
        <v>164</v>
      </c>
      <c r="BM422" s="216" t="s">
        <v>755</v>
      </c>
    </row>
    <row r="423" s="13" customFormat="1">
      <c r="A423" s="13"/>
      <c r="B423" s="225"/>
      <c r="C423" s="226"/>
      <c r="D423" s="223" t="s">
        <v>170</v>
      </c>
      <c r="E423" s="226"/>
      <c r="F423" s="228" t="s">
        <v>756</v>
      </c>
      <c r="G423" s="226"/>
      <c r="H423" s="229">
        <v>50.75</v>
      </c>
      <c r="I423" s="230"/>
      <c r="J423" s="226"/>
      <c r="K423" s="226"/>
      <c r="L423" s="231"/>
      <c r="M423" s="232"/>
      <c r="N423" s="233"/>
      <c r="O423" s="233"/>
      <c r="P423" s="233"/>
      <c r="Q423" s="233"/>
      <c r="R423" s="233"/>
      <c r="S423" s="233"/>
      <c r="T423" s="234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5" t="s">
        <v>170</v>
      </c>
      <c r="AU423" s="235" t="s">
        <v>88</v>
      </c>
      <c r="AV423" s="13" t="s">
        <v>88</v>
      </c>
      <c r="AW423" s="13" t="s">
        <v>4</v>
      </c>
      <c r="AX423" s="13" t="s">
        <v>86</v>
      </c>
      <c r="AY423" s="235" t="s">
        <v>157</v>
      </c>
    </row>
    <row r="424" s="2" customFormat="1" ht="16.5" customHeight="1">
      <c r="A424" s="39"/>
      <c r="B424" s="40"/>
      <c r="C424" s="205" t="s">
        <v>757</v>
      </c>
      <c r="D424" s="205" t="s">
        <v>159</v>
      </c>
      <c r="E424" s="206" t="s">
        <v>758</v>
      </c>
      <c r="F424" s="207" t="s">
        <v>759</v>
      </c>
      <c r="G424" s="208" t="s">
        <v>320</v>
      </c>
      <c r="H424" s="209">
        <v>16.149999999999999</v>
      </c>
      <c r="I424" s="210"/>
      <c r="J424" s="211">
        <f>ROUND(I424*H424,2)</f>
        <v>0</v>
      </c>
      <c r="K424" s="207" t="s">
        <v>175</v>
      </c>
      <c r="L424" s="45"/>
      <c r="M424" s="212" t="s">
        <v>19</v>
      </c>
      <c r="N424" s="213" t="s">
        <v>49</v>
      </c>
      <c r="O424" s="85"/>
      <c r="P424" s="214">
        <f>O424*H424</f>
        <v>0</v>
      </c>
      <c r="Q424" s="214">
        <v>1.0000000000000001E-05</v>
      </c>
      <c r="R424" s="214">
        <f>Q424*H424</f>
        <v>0.0001615</v>
      </c>
      <c r="S424" s="214">
        <v>0</v>
      </c>
      <c r="T424" s="215">
        <f>S424*H424</f>
        <v>0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16" t="s">
        <v>164</v>
      </c>
      <c r="AT424" s="216" t="s">
        <v>159</v>
      </c>
      <c r="AU424" s="216" t="s">
        <v>88</v>
      </c>
      <c r="AY424" s="18" t="s">
        <v>157</v>
      </c>
      <c r="BE424" s="217">
        <f>IF(N424="základní",J424,0)</f>
        <v>0</v>
      </c>
      <c r="BF424" s="217">
        <f>IF(N424="snížená",J424,0)</f>
        <v>0</v>
      </c>
      <c r="BG424" s="217">
        <f>IF(N424="zákl. přenesená",J424,0)</f>
        <v>0</v>
      </c>
      <c r="BH424" s="217">
        <f>IF(N424="sníž. přenesená",J424,0)</f>
        <v>0</v>
      </c>
      <c r="BI424" s="217">
        <f>IF(N424="nulová",J424,0)</f>
        <v>0</v>
      </c>
      <c r="BJ424" s="18" t="s">
        <v>86</v>
      </c>
      <c r="BK424" s="217">
        <f>ROUND(I424*H424,2)</f>
        <v>0</v>
      </c>
      <c r="BL424" s="18" t="s">
        <v>164</v>
      </c>
      <c r="BM424" s="216" t="s">
        <v>760</v>
      </c>
    </row>
    <row r="425" s="2" customFormat="1">
      <c r="A425" s="39"/>
      <c r="B425" s="40"/>
      <c r="C425" s="41"/>
      <c r="D425" s="218" t="s">
        <v>166</v>
      </c>
      <c r="E425" s="41"/>
      <c r="F425" s="219" t="s">
        <v>761</v>
      </c>
      <c r="G425" s="41"/>
      <c r="H425" s="41"/>
      <c r="I425" s="220"/>
      <c r="J425" s="41"/>
      <c r="K425" s="41"/>
      <c r="L425" s="45"/>
      <c r="M425" s="221"/>
      <c r="N425" s="222"/>
      <c r="O425" s="85"/>
      <c r="P425" s="85"/>
      <c r="Q425" s="85"/>
      <c r="R425" s="85"/>
      <c r="S425" s="85"/>
      <c r="T425" s="86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T425" s="18" t="s">
        <v>166</v>
      </c>
      <c r="AU425" s="18" t="s">
        <v>88</v>
      </c>
    </row>
    <row r="426" s="13" customFormat="1">
      <c r="A426" s="13"/>
      <c r="B426" s="225"/>
      <c r="C426" s="226"/>
      <c r="D426" s="223" t="s">
        <v>170</v>
      </c>
      <c r="E426" s="227" t="s">
        <v>19</v>
      </c>
      <c r="F426" s="228" t="s">
        <v>762</v>
      </c>
      <c r="G426" s="226"/>
      <c r="H426" s="229">
        <v>16.149999999999999</v>
      </c>
      <c r="I426" s="230"/>
      <c r="J426" s="226"/>
      <c r="K426" s="226"/>
      <c r="L426" s="231"/>
      <c r="M426" s="232"/>
      <c r="N426" s="233"/>
      <c r="O426" s="233"/>
      <c r="P426" s="233"/>
      <c r="Q426" s="233"/>
      <c r="R426" s="233"/>
      <c r="S426" s="233"/>
      <c r="T426" s="234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5" t="s">
        <v>170</v>
      </c>
      <c r="AU426" s="235" t="s">
        <v>88</v>
      </c>
      <c r="AV426" s="13" t="s">
        <v>88</v>
      </c>
      <c r="AW426" s="13" t="s">
        <v>37</v>
      </c>
      <c r="AX426" s="13" t="s">
        <v>78</v>
      </c>
      <c r="AY426" s="235" t="s">
        <v>157</v>
      </c>
    </row>
    <row r="427" s="2" customFormat="1" ht="16.5" customHeight="1">
      <c r="A427" s="39"/>
      <c r="B427" s="40"/>
      <c r="C427" s="236" t="s">
        <v>763</v>
      </c>
      <c r="D427" s="236" t="s">
        <v>242</v>
      </c>
      <c r="E427" s="237" t="s">
        <v>764</v>
      </c>
      <c r="F427" s="238" t="s">
        <v>765</v>
      </c>
      <c r="G427" s="239" t="s">
        <v>320</v>
      </c>
      <c r="H427" s="240">
        <v>16.635000000000002</v>
      </c>
      <c r="I427" s="241"/>
      <c r="J427" s="242">
        <f>ROUND(I427*H427,2)</f>
        <v>0</v>
      </c>
      <c r="K427" s="238" t="s">
        <v>175</v>
      </c>
      <c r="L427" s="243"/>
      <c r="M427" s="244" t="s">
        <v>19</v>
      </c>
      <c r="N427" s="245" t="s">
        <v>49</v>
      </c>
      <c r="O427" s="85"/>
      <c r="P427" s="214">
        <f>O427*H427</f>
        <v>0</v>
      </c>
      <c r="Q427" s="214">
        <v>0.0024099999999999998</v>
      </c>
      <c r="R427" s="214">
        <f>Q427*H427</f>
        <v>0.040090350000000004</v>
      </c>
      <c r="S427" s="214">
        <v>0</v>
      </c>
      <c r="T427" s="215">
        <f>S427*H427</f>
        <v>0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216" t="s">
        <v>214</v>
      </c>
      <c r="AT427" s="216" t="s">
        <v>242</v>
      </c>
      <c r="AU427" s="216" t="s">
        <v>88</v>
      </c>
      <c r="AY427" s="18" t="s">
        <v>157</v>
      </c>
      <c r="BE427" s="217">
        <f>IF(N427="základní",J427,0)</f>
        <v>0</v>
      </c>
      <c r="BF427" s="217">
        <f>IF(N427="snížená",J427,0)</f>
        <v>0</v>
      </c>
      <c r="BG427" s="217">
        <f>IF(N427="zákl. přenesená",J427,0)</f>
        <v>0</v>
      </c>
      <c r="BH427" s="217">
        <f>IF(N427="sníž. přenesená",J427,0)</f>
        <v>0</v>
      </c>
      <c r="BI427" s="217">
        <f>IF(N427="nulová",J427,0)</f>
        <v>0</v>
      </c>
      <c r="BJ427" s="18" t="s">
        <v>86</v>
      </c>
      <c r="BK427" s="217">
        <f>ROUND(I427*H427,2)</f>
        <v>0</v>
      </c>
      <c r="BL427" s="18" t="s">
        <v>164</v>
      </c>
      <c r="BM427" s="216" t="s">
        <v>766</v>
      </c>
    </row>
    <row r="428" s="13" customFormat="1">
      <c r="A428" s="13"/>
      <c r="B428" s="225"/>
      <c r="C428" s="226"/>
      <c r="D428" s="223" t="s">
        <v>170</v>
      </c>
      <c r="E428" s="226"/>
      <c r="F428" s="228" t="s">
        <v>767</v>
      </c>
      <c r="G428" s="226"/>
      <c r="H428" s="229">
        <v>16.635000000000002</v>
      </c>
      <c r="I428" s="230"/>
      <c r="J428" s="226"/>
      <c r="K428" s="226"/>
      <c r="L428" s="231"/>
      <c r="M428" s="232"/>
      <c r="N428" s="233"/>
      <c r="O428" s="233"/>
      <c r="P428" s="233"/>
      <c r="Q428" s="233"/>
      <c r="R428" s="233"/>
      <c r="S428" s="233"/>
      <c r="T428" s="234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5" t="s">
        <v>170</v>
      </c>
      <c r="AU428" s="235" t="s">
        <v>88</v>
      </c>
      <c r="AV428" s="13" t="s">
        <v>88</v>
      </c>
      <c r="AW428" s="13" t="s">
        <v>4</v>
      </c>
      <c r="AX428" s="13" t="s">
        <v>86</v>
      </c>
      <c r="AY428" s="235" t="s">
        <v>157</v>
      </c>
    </row>
    <row r="429" s="2" customFormat="1" ht="16.5" customHeight="1">
      <c r="A429" s="39"/>
      <c r="B429" s="40"/>
      <c r="C429" s="205" t="s">
        <v>768</v>
      </c>
      <c r="D429" s="205" t="s">
        <v>159</v>
      </c>
      <c r="E429" s="206" t="s">
        <v>769</v>
      </c>
      <c r="F429" s="207" t="s">
        <v>770</v>
      </c>
      <c r="G429" s="208" t="s">
        <v>320</v>
      </c>
      <c r="H429" s="209">
        <v>19.350000000000001</v>
      </c>
      <c r="I429" s="210"/>
      <c r="J429" s="211">
        <f>ROUND(I429*H429,2)</f>
        <v>0</v>
      </c>
      <c r="K429" s="207" t="s">
        <v>175</v>
      </c>
      <c r="L429" s="45"/>
      <c r="M429" s="212" t="s">
        <v>19</v>
      </c>
      <c r="N429" s="213" t="s">
        <v>49</v>
      </c>
      <c r="O429" s="85"/>
      <c r="P429" s="214">
        <f>O429*H429</f>
        <v>0</v>
      </c>
      <c r="Q429" s="214">
        <v>1.0000000000000001E-05</v>
      </c>
      <c r="R429" s="214">
        <f>Q429*H429</f>
        <v>0.00019350000000000004</v>
      </c>
      <c r="S429" s="214">
        <v>0</v>
      </c>
      <c r="T429" s="215">
        <f>S429*H429</f>
        <v>0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16" t="s">
        <v>164</v>
      </c>
      <c r="AT429" s="216" t="s">
        <v>159</v>
      </c>
      <c r="AU429" s="216" t="s">
        <v>88</v>
      </c>
      <c r="AY429" s="18" t="s">
        <v>157</v>
      </c>
      <c r="BE429" s="217">
        <f>IF(N429="základní",J429,0)</f>
        <v>0</v>
      </c>
      <c r="BF429" s="217">
        <f>IF(N429="snížená",J429,0)</f>
        <v>0</v>
      </c>
      <c r="BG429" s="217">
        <f>IF(N429="zákl. přenesená",J429,0)</f>
        <v>0</v>
      </c>
      <c r="BH429" s="217">
        <f>IF(N429="sníž. přenesená",J429,0)</f>
        <v>0</v>
      </c>
      <c r="BI429" s="217">
        <f>IF(N429="nulová",J429,0)</f>
        <v>0</v>
      </c>
      <c r="BJ429" s="18" t="s">
        <v>86</v>
      </c>
      <c r="BK429" s="217">
        <f>ROUND(I429*H429,2)</f>
        <v>0</v>
      </c>
      <c r="BL429" s="18" t="s">
        <v>164</v>
      </c>
      <c r="BM429" s="216" t="s">
        <v>771</v>
      </c>
    </row>
    <row r="430" s="2" customFormat="1">
      <c r="A430" s="39"/>
      <c r="B430" s="40"/>
      <c r="C430" s="41"/>
      <c r="D430" s="218" t="s">
        <v>166</v>
      </c>
      <c r="E430" s="41"/>
      <c r="F430" s="219" t="s">
        <v>772</v>
      </c>
      <c r="G430" s="41"/>
      <c r="H430" s="41"/>
      <c r="I430" s="220"/>
      <c r="J430" s="41"/>
      <c r="K430" s="41"/>
      <c r="L430" s="45"/>
      <c r="M430" s="221"/>
      <c r="N430" s="222"/>
      <c r="O430" s="85"/>
      <c r="P430" s="85"/>
      <c r="Q430" s="85"/>
      <c r="R430" s="85"/>
      <c r="S430" s="85"/>
      <c r="T430" s="86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T430" s="18" t="s">
        <v>166</v>
      </c>
      <c r="AU430" s="18" t="s">
        <v>88</v>
      </c>
    </row>
    <row r="431" s="13" customFormat="1">
      <c r="A431" s="13"/>
      <c r="B431" s="225"/>
      <c r="C431" s="226"/>
      <c r="D431" s="223" t="s">
        <v>170</v>
      </c>
      <c r="E431" s="227" t="s">
        <v>19</v>
      </c>
      <c r="F431" s="228" t="s">
        <v>773</v>
      </c>
      <c r="G431" s="226"/>
      <c r="H431" s="229">
        <v>19.350000000000001</v>
      </c>
      <c r="I431" s="230"/>
      <c r="J431" s="226"/>
      <c r="K431" s="226"/>
      <c r="L431" s="231"/>
      <c r="M431" s="232"/>
      <c r="N431" s="233"/>
      <c r="O431" s="233"/>
      <c r="P431" s="233"/>
      <c r="Q431" s="233"/>
      <c r="R431" s="233"/>
      <c r="S431" s="233"/>
      <c r="T431" s="234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5" t="s">
        <v>170</v>
      </c>
      <c r="AU431" s="235" t="s">
        <v>88</v>
      </c>
      <c r="AV431" s="13" t="s">
        <v>88</v>
      </c>
      <c r="AW431" s="13" t="s">
        <v>37</v>
      </c>
      <c r="AX431" s="13" t="s">
        <v>78</v>
      </c>
      <c r="AY431" s="235" t="s">
        <v>157</v>
      </c>
    </row>
    <row r="432" s="2" customFormat="1" ht="16.5" customHeight="1">
      <c r="A432" s="39"/>
      <c r="B432" s="40"/>
      <c r="C432" s="236" t="s">
        <v>774</v>
      </c>
      <c r="D432" s="236" t="s">
        <v>242</v>
      </c>
      <c r="E432" s="237" t="s">
        <v>775</v>
      </c>
      <c r="F432" s="238" t="s">
        <v>776</v>
      </c>
      <c r="G432" s="239" t="s">
        <v>320</v>
      </c>
      <c r="H432" s="240">
        <v>19.931000000000001</v>
      </c>
      <c r="I432" s="241"/>
      <c r="J432" s="242">
        <f>ROUND(I432*H432,2)</f>
        <v>0</v>
      </c>
      <c r="K432" s="238" t="s">
        <v>175</v>
      </c>
      <c r="L432" s="243"/>
      <c r="M432" s="244" t="s">
        <v>19</v>
      </c>
      <c r="N432" s="245" t="s">
        <v>49</v>
      </c>
      <c r="O432" s="85"/>
      <c r="P432" s="214">
        <f>O432*H432</f>
        <v>0</v>
      </c>
      <c r="Q432" s="214">
        <v>0.0038300000000000001</v>
      </c>
      <c r="R432" s="214">
        <f>Q432*H432</f>
        <v>0.076335730000000004</v>
      </c>
      <c r="S432" s="214">
        <v>0</v>
      </c>
      <c r="T432" s="215">
        <f>S432*H432</f>
        <v>0</v>
      </c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R432" s="216" t="s">
        <v>214</v>
      </c>
      <c r="AT432" s="216" t="s">
        <v>242</v>
      </c>
      <c r="AU432" s="216" t="s">
        <v>88</v>
      </c>
      <c r="AY432" s="18" t="s">
        <v>157</v>
      </c>
      <c r="BE432" s="217">
        <f>IF(N432="základní",J432,0)</f>
        <v>0</v>
      </c>
      <c r="BF432" s="217">
        <f>IF(N432="snížená",J432,0)</f>
        <v>0</v>
      </c>
      <c r="BG432" s="217">
        <f>IF(N432="zákl. přenesená",J432,0)</f>
        <v>0</v>
      </c>
      <c r="BH432" s="217">
        <f>IF(N432="sníž. přenesená",J432,0)</f>
        <v>0</v>
      </c>
      <c r="BI432" s="217">
        <f>IF(N432="nulová",J432,0)</f>
        <v>0</v>
      </c>
      <c r="BJ432" s="18" t="s">
        <v>86</v>
      </c>
      <c r="BK432" s="217">
        <f>ROUND(I432*H432,2)</f>
        <v>0</v>
      </c>
      <c r="BL432" s="18" t="s">
        <v>164</v>
      </c>
      <c r="BM432" s="216" t="s">
        <v>777</v>
      </c>
    </row>
    <row r="433" s="13" customFormat="1">
      <c r="A433" s="13"/>
      <c r="B433" s="225"/>
      <c r="C433" s="226"/>
      <c r="D433" s="223" t="s">
        <v>170</v>
      </c>
      <c r="E433" s="226"/>
      <c r="F433" s="228" t="s">
        <v>778</v>
      </c>
      <c r="G433" s="226"/>
      <c r="H433" s="229">
        <v>19.931000000000001</v>
      </c>
      <c r="I433" s="230"/>
      <c r="J433" s="226"/>
      <c r="K433" s="226"/>
      <c r="L433" s="231"/>
      <c r="M433" s="232"/>
      <c r="N433" s="233"/>
      <c r="O433" s="233"/>
      <c r="P433" s="233"/>
      <c r="Q433" s="233"/>
      <c r="R433" s="233"/>
      <c r="S433" s="233"/>
      <c r="T433" s="234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5" t="s">
        <v>170</v>
      </c>
      <c r="AU433" s="235" t="s">
        <v>88</v>
      </c>
      <c r="AV433" s="13" t="s">
        <v>88</v>
      </c>
      <c r="AW433" s="13" t="s">
        <v>4</v>
      </c>
      <c r="AX433" s="13" t="s">
        <v>86</v>
      </c>
      <c r="AY433" s="235" t="s">
        <v>157</v>
      </c>
    </row>
    <row r="434" s="2" customFormat="1" ht="24.15" customHeight="1">
      <c r="A434" s="39"/>
      <c r="B434" s="40"/>
      <c r="C434" s="205" t="s">
        <v>779</v>
      </c>
      <c r="D434" s="205" t="s">
        <v>159</v>
      </c>
      <c r="E434" s="206" t="s">
        <v>780</v>
      </c>
      <c r="F434" s="207" t="s">
        <v>781</v>
      </c>
      <c r="G434" s="208" t="s">
        <v>271</v>
      </c>
      <c r="H434" s="209">
        <v>1</v>
      </c>
      <c r="I434" s="210"/>
      <c r="J434" s="211">
        <f>ROUND(I434*H434,2)</f>
        <v>0</v>
      </c>
      <c r="K434" s="207" t="s">
        <v>175</v>
      </c>
      <c r="L434" s="45"/>
      <c r="M434" s="212" t="s">
        <v>19</v>
      </c>
      <c r="N434" s="213" t="s">
        <v>49</v>
      </c>
      <c r="O434" s="85"/>
      <c r="P434" s="214">
        <f>O434*H434</f>
        <v>0</v>
      </c>
      <c r="Q434" s="214">
        <v>0.049050000000000003</v>
      </c>
      <c r="R434" s="214">
        <f>Q434*H434</f>
        <v>0.049050000000000003</v>
      </c>
      <c r="S434" s="214">
        <v>0</v>
      </c>
      <c r="T434" s="215">
        <f>S434*H434</f>
        <v>0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16" t="s">
        <v>164</v>
      </c>
      <c r="AT434" s="216" t="s">
        <v>159</v>
      </c>
      <c r="AU434" s="216" t="s">
        <v>88</v>
      </c>
      <c r="AY434" s="18" t="s">
        <v>157</v>
      </c>
      <c r="BE434" s="217">
        <f>IF(N434="základní",J434,0)</f>
        <v>0</v>
      </c>
      <c r="BF434" s="217">
        <f>IF(N434="snížená",J434,0)</f>
        <v>0</v>
      </c>
      <c r="BG434" s="217">
        <f>IF(N434="zákl. přenesená",J434,0)</f>
        <v>0</v>
      </c>
      <c r="BH434" s="217">
        <f>IF(N434="sníž. přenesená",J434,0)</f>
        <v>0</v>
      </c>
      <c r="BI434" s="217">
        <f>IF(N434="nulová",J434,0)</f>
        <v>0</v>
      </c>
      <c r="BJ434" s="18" t="s">
        <v>86</v>
      </c>
      <c r="BK434" s="217">
        <f>ROUND(I434*H434,2)</f>
        <v>0</v>
      </c>
      <c r="BL434" s="18" t="s">
        <v>164</v>
      </c>
      <c r="BM434" s="216" t="s">
        <v>782</v>
      </c>
    </row>
    <row r="435" s="2" customFormat="1">
      <c r="A435" s="39"/>
      <c r="B435" s="40"/>
      <c r="C435" s="41"/>
      <c r="D435" s="218" t="s">
        <v>166</v>
      </c>
      <c r="E435" s="41"/>
      <c r="F435" s="219" t="s">
        <v>783</v>
      </c>
      <c r="G435" s="41"/>
      <c r="H435" s="41"/>
      <c r="I435" s="220"/>
      <c r="J435" s="41"/>
      <c r="K435" s="41"/>
      <c r="L435" s="45"/>
      <c r="M435" s="221"/>
      <c r="N435" s="222"/>
      <c r="O435" s="85"/>
      <c r="P435" s="85"/>
      <c r="Q435" s="85"/>
      <c r="R435" s="85"/>
      <c r="S435" s="85"/>
      <c r="T435" s="86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T435" s="18" t="s">
        <v>166</v>
      </c>
      <c r="AU435" s="18" t="s">
        <v>88</v>
      </c>
    </row>
    <row r="436" s="13" customFormat="1">
      <c r="A436" s="13"/>
      <c r="B436" s="225"/>
      <c r="C436" s="226"/>
      <c r="D436" s="223" t="s">
        <v>170</v>
      </c>
      <c r="E436" s="227" t="s">
        <v>19</v>
      </c>
      <c r="F436" s="228" t="s">
        <v>784</v>
      </c>
      <c r="G436" s="226"/>
      <c r="H436" s="229">
        <v>1</v>
      </c>
      <c r="I436" s="230"/>
      <c r="J436" s="226"/>
      <c r="K436" s="226"/>
      <c r="L436" s="231"/>
      <c r="M436" s="232"/>
      <c r="N436" s="233"/>
      <c r="O436" s="233"/>
      <c r="P436" s="233"/>
      <c r="Q436" s="233"/>
      <c r="R436" s="233"/>
      <c r="S436" s="233"/>
      <c r="T436" s="234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5" t="s">
        <v>170</v>
      </c>
      <c r="AU436" s="235" t="s">
        <v>88</v>
      </c>
      <c r="AV436" s="13" t="s">
        <v>88</v>
      </c>
      <c r="AW436" s="13" t="s">
        <v>37</v>
      </c>
      <c r="AX436" s="13" t="s">
        <v>78</v>
      </c>
      <c r="AY436" s="235" t="s">
        <v>157</v>
      </c>
    </row>
    <row r="437" s="2" customFormat="1" ht="24.15" customHeight="1">
      <c r="A437" s="39"/>
      <c r="B437" s="40"/>
      <c r="C437" s="205" t="s">
        <v>785</v>
      </c>
      <c r="D437" s="205" t="s">
        <v>159</v>
      </c>
      <c r="E437" s="206" t="s">
        <v>786</v>
      </c>
      <c r="F437" s="207" t="s">
        <v>787</v>
      </c>
      <c r="G437" s="208" t="s">
        <v>271</v>
      </c>
      <c r="H437" s="209">
        <v>1</v>
      </c>
      <c r="I437" s="210"/>
      <c r="J437" s="211">
        <f>ROUND(I437*H437,2)</f>
        <v>0</v>
      </c>
      <c r="K437" s="207" t="s">
        <v>175</v>
      </c>
      <c r="L437" s="45"/>
      <c r="M437" s="212" t="s">
        <v>19</v>
      </c>
      <c r="N437" s="213" t="s">
        <v>49</v>
      </c>
      <c r="O437" s="85"/>
      <c r="P437" s="214">
        <f>O437*H437</f>
        <v>0</v>
      </c>
      <c r="Q437" s="214">
        <v>0.00792</v>
      </c>
      <c r="R437" s="214">
        <f>Q437*H437</f>
        <v>0.00792</v>
      </c>
      <c r="S437" s="214">
        <v>0</v>
      </c>
      <c r="T437" s="215">
        <f>S437*H437</f>
        <v>0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16" t="s">
        <v>164</v>
      </c>
      <c r="AT437" s="216" t="s">
        <v>159</v>
      </c>
      <c r="AU437" s="216" t="s">
        <v>88</v>
      </c>
      <c r="AY437" s="18" t="s">
        <v>157</v>
      </c>
      <c r="BE437" s="217">
        <f>IF(N437="základní",J437,0)</f>
        <v>0</v>
      </c>
      <c r="BF437" s="217">
        <f>IF(N437="snížená",J437,0)</f>
        <v>0</v>
      </c>
      <c r="BG437" s="217">
        <f>IF(N437="zákl. přenesená",J437,0)</f>
        <v>0</v>
      </c>
      <c r="BH437" s="217">
        <f>IF(N437="sníž. přenesená",J437,0)</f>
        <v>0</v>
      </c>
      <c r="BI437" s="217">
        <f>IF(N437="nulová",J437,0)</f>
        <v>0</v>
      </c>
      <c r="BJ437" s="18" t="s">
        <v>86</v>
      </c>
      <c r="BK437" s="217">
        <f>ROUND(I437*H437,2)</f>
        <v>0</v>
      </c>
      <c r="BL437" s="18" t="s">
        <v>164</v>
      </c>
      <c r="BM437" s="216" t="s">
        <v>788</v>
      </c>
    </row>
    <row r="438" s="2" customFormat="1">
      <c r="A438" s="39"/>
      <c r="B438" s="40"/>
      <c r="C438" s="41"/>
      <c r="D438" s="218" t="s">
        <v>166</v>
      </c>
      <c r="E438" s="41"/>
      <c r="F438" s="219" t="s">
        <v>789</v>
      </c>
      <c r="G438" s="41"/>
      <c r="H438" s="41"/>
      <c r="I438" s="220"/>
      <c r="J438" s="41"/>
      <c r="K438" s="41"/>
      <c r="L438" s="45"/>
      <c r="M438" s="221"/>
      <c r="N438" s="222"/>
      <c r="O438" s="85"/>
      <c r="P438" s="85"/>
      <c r="Q438" s="85"/>
      <c r="R438" s="85"/>
      <c r="S438" s="85"/>
      <c r="T438" s="86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T438" s="18" t="s">
        <v>166</v>
      </c>
      <c r="AU438" s="18" t="s">
        <v>88</v>
      </c>
    </row>
    <row r="439" s="13" customFormat="1">
      <c r="A439" s="13"/>
      <c r="B439" s="225"/>
      <c r="C439" s="226"/>
      <c r="D439" s="223" t="s">
        <v>170</v>
      </c>
      <c r="E439" s="227" t="s">
        <v>19</v>
      </c>
      <c r="F439" s="228" t="s">
        <v>784</v>
      </c>
      <c r="G439" s="226"/>
      <c r="H439" s="229">
        <v>1</v>
      </c>
      <c r="I439" s="230"/>
      <c r="J439" s="226"/>
      <c r="K439" s="226"/>
      <c r="L439" s="231"/>
      <c r="M439" s="232"/>
      <c r="N439" s="233"/>
      <c r="O439" s="233"/>
      <c r="P439" s="233"/>
      <c r="Q439" s="233"/>
      <c r="R439" s="233"/>
      <c r="S439" s="233"/>
      <c r="T439" s="234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5" t="s">
        <v>170</v>
      </c>
      <c r="AU439" s="235" t="s">
        <v>88</v>
      </c>
      <c r="AV439" s="13" t="s">
        <v>88</v>
      </c>
      <c r="AW439" s="13" t="s">
        <v>37</v>
      </c>
      <c r="AX439" s="13" t="s">
        <v>78</v>
      </c>
      <c r="AY439" s="235" t="s">
        <v>157</v>
      </c>
    </row>
    <row r="440" s="2" customFormat="1" ht="24.15" customHeight="1">
      <c r="A440" s="39"/>
      <c r="B440" s="40"/>
      <c r="C440" s="205" t="s">
        <v>790</v>
      </c>
      <c r="D440" s="205" t="s">
        <v>159</v>
      </c>
      <c r="E440" s="206" t="s">
        <v>791</v>
      </c>
      <c r="F440" s="207" t="s">
        <v>792</v>
      </c>
      <c r="G440" s="208" t="s">
        <v>271</v>
      </c>
      <c r="H440" s="209">
        <v>1</v>
      </c>
      <c r="I440" s="210"/>
      <c r="J440" s="211">
        <f>ROUND(I440*H440,2)</f>
        <v>0</v>
      </c>
      <c r="K440" s="207" t="s">
        <v>175</v>
      </c>
      <c r="L440" s="45"/>
      <c r="M440" s="212" t="s">
        <v>19</v>
      </c>
      <c r="N440" s="213" t="s">
        <v>49</v>
      </c>
      <c r="O440" s="85"/>
      <c r="P440" s="214">
        <f>O440*H440</f>
        <v>0</v>
      </c>
      <c r="Q440" s="214">
        <v>0</v>
      </c>
      <c r="R440" s="214">
        <f>Q440*H440</f>
        <v>0</v>
      </c>
      <c r="S440" s="214">
        <v>0</v>
      </c>
      <c r="T440" s="215">
        <f>S440*H440</f>
        <v>0</v>
      </c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R440" s="216" t="s">
        <v>164</v>
      </c>
      <c r="AT440" s="216" t="s">
        <v>159</v>
      </c>
      <c r="AU440" s="216" t="s">
        <v>88</v>
      </c>
      <c r="AY440" s="18" t="s">
        <v>157</v>
      </c>
      <c r="BE440" s="217">
        <f>IF(N440="základní",J440,0)</f>
        <v>0</v>
      </c>
      <c r="BF440" s="217">
        <f>IF(N440="snížená",J440,0)</f>
        <v>0</v>
      </c>
      <c r="BG440" s="217">
        <f>IF(N440="zákl. přenesená",J440,0)</f>
        <v>0</v>
      </c>
      <c r="BH440" s="217">
        <f>IF(N440="sníž. přenesená",J440,0)</f>
        <v>0</v>
      </c>
      <c r="BI440" s="217">
        <f>IF(N440="nulová",J440,0)</f>
        <v>0</v>
      </c>
      <c r="BJ440" s="18" t="s">
        <v>86</v>
      </c>
      <c r="BK440" s="217">
        <f>ROUND(I440*H440,2)</f>
        <v>0</v>
      </c>
      <c r="BL440" s="18" t="s">
        <v>164</v>
      </c>
      <c r="BM440" s="216" t="s">
        <v>793</v>
      </c>
    </row>
    <row r="441" s="2" customFormat="1">
      <c r="A441" s="39"/>
      <c r="B441" s="40"/>
      <c r="C441" s="41"/>
      <c r="D441" s="218" t="s">
        <v>166</v>
      </c>
      <c r="E441" s="41"/>
      <c r="F441" s="219" t="s">
        <v>794</v>
      </c>
      <c r="G441" s="41"/>
      <c r="H441" s="41"/>
      <c r="I441" s="220"/>
      <c r="J441" s="41"/>
      <c r="K441" s="41"/>
      <c r="L441" s="45"/>
      <c r="M441" s="221"/>
      <c r="N441" s="222"/>
      <c r="O441" s="85"/>
      <c r="P441" s="85"/>
      <c r="Q441" s="85"/>
      <c r="R441" s="85"/>
      <c r="S441" s="85"/>
      <c r="T441" s="86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T441" s="18" t="s">
        <v>166</v>
      </c>
      <c r="AU441" s="18" t="s">
        <v>88</v>
      </c>
    </row>
    <row r="442" s="13" customFormat="1">
      <c r="A442" s="13"/>
      <c r="B442" s="225"/>
      <c r="C442" s="226"/>
      <c r="D442" s="223" t="s">
        <v>170</v>
      </c>
      <c r="E442" s="227" t="s">
        <v>19</v>
      </c>
      <c r="F442" s="228" t="s">
        <v>784</v>
      </c>
      <c r="G442" s="226"/>
      <c r="H442" s="229">
        <v>1</v>
      </c>
      <c r="I442" s="230"/>
      <c r="J442" s="226"/>
      <c r="K442" s="226"/>
      <c r="L442" s="231"/>
      <c r="M442" s="232"/>
      <c r="N442" s="233"/>
      <c r="O442" s="233"/>
      <c r="P442" s="233"/>
      <c r="Q442" s="233"/>
      <c r="R442" s="233"/>
      <c r="S442" s="233"/>
      <c r="T442" s="234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5" t="s">
        <v>170</v>
      </c>
      <c r="AU442" s="235" t="s">
        <v>88</v>
      </c>
      <c r="AV442" s="13" t="s">
        <v>88</v>
      </c>
      <c r="AW442" s="13" t="s">
        <v>37</v>
      </c>
      <c r="AX442" s="13" t="s">
        <v>78</v>
      </c>
      <c r="AY442" s="235" t="s">
        <v>157</v>
      </c>
    </row>
    <row r="443" s="2" customFormat="1" ht="24.15" customHeight="1">
      <c r="A443" s="39"/>
      <c r="B443" s="40"/>
      <c r="C443" s="205" t="s">
        <v>795</v>
      </c>
      <c r="D443" s="205" t="s">
        <v>159</v>
      </c>
      <c r="E443" s="206" t="s">
        <v>796</v>
      </c>
      <c r="F443" s="207" t="s">
        <v>797</v>
      </c>
      <c r="G443" s="208" t="s">
        <v>271</v>
      </c>
      <c r="H443" s="209">
        <v>1</v>
      </c>
      <c r="I443" s="210"/>
      <c r="J443" s="211">
        <f>ROUND(I443*H443,2)</f>
        <v>0</v>
      </c>
      <c r="K443" s="207" t="s">
        <v>175</v>
      </c>
      <c r="L443" s="45"/>
      <c r="M443" s="212" t="s">
        <v>19</v>
      </c>
      <c r="N443" s="213" t="s">
        <v>49</v>
      </c>
      <c r="O443" s="85"/>
      <c r="P443" s="214">
        <f>O443*H443</f>
        <v>0</v>
      </c>
      <c r="Q443" s="214">
        <v>0.060600000000000001</v>
      </c>
      <c r="R443" s="214">
        <f>Q443*H443</f>
        <v>0.060600000000000001</v>
      </c>
      <c r="S443" s="214">
        <v>0</v>
      </c>
      <c r="T443" s="215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16" t="s">
        <v>164</v>
      </c>
      <c r="AT443" s="216" t="s">
        <v>159</v>
      </c>
      <c r="AU443" s="216" t="s">
        <v>88</v>
      </c>
      <c r="AY443" s="18" t="s">
        <v>157</v>
      </c>
      <c r="BE443" s="217">
        <f>IF(N443="základní",J443,0)</f>
        <v>0</v>
      </c>
      <c r="BF443" s="217">
        <f>IF(N443="snížená",J443,0)</f>
        <v>0</v>
      </c>
      <c r="BG443" s="217">
        <f>IF(N443="zákl. přenesená",J443,0)</f>
        <v>0</v>
      </c>
      <c r="BH443" s="217">
        <f>IF(N443="sníž. přenesená",J443,0)</f>
        <v>0</v>
      </c>
      <c r="BI443" s="217">
        <f>IF(N443="nulová",J443,0)</f>
        <v>0</v>
      </c>
      <c r="BJ443" s="18" t="s">
        <v>86</v>
      </c>
      <c r="BK443" s="217">
        <f>ROUND(I443*H443,2)</f>
        <v>0</v>
      </c>
      <c r="BL443" s="18" t="s">
        <v>164</v>
      </c>
      <c r="BM443" s="216" t="s">
        <v>798</v>
      </c>
    </row>
    <row r="444" s="2" customFormat="1">
      <c r="A444" s="39"/>
      <c r="B444" s="40"/>
      <c r="C444" s="41"/>
      <c r="D444" s="218" t="s">
        <v>166</v>
      </c>
      <c r="E444" s="41"/>
      <c r="F444" s="219" t="s">
        <v>799</v>
      </c>
      <c r="G444" s="41"/>
      <c r="H444" s="41"/>
      <c r="I444" s="220"/>
      <c r="J444" s="41"/>
      <c r="K444" s="41"/>
      <c r="L444" s="45"/>
      <c r="M444" s="221"/>
      <c r="N444" s="222"/>
      <c r="O444" s="85"/>
      <c r="P444" s="85"/>
      <c r="Q444" s="85"/>
      <c r="R444" s="85"/>
      <c r="S444" s="85"/>
      <c r="T444" s="86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T444" s="18" t="s">
        <v>166</v>
      </c>
      <c r="AU444" s="18" t="s">
        <v>88</v>
      </c>
    </row>
    <row r="445" s="13" customFormat="1">
      <c r="A445" s="13"/>
      <c r="B445" s="225"/>
      <c r="C445" s="226"/>
      <c r="D445" s="223" t="s">
        <v>170</v>
      </c>
      <c r="E445" s="227" t="s">
        <v>19</v>
      </c>
      <c r="F445" s="228" t="s">
        <v>784</v>
      </c>
      <c r="G445" s="226"/>
      <c r="H445" s="229">
        <v>1</v>
      </c>
      <c r="I445" s="230"/>
      <c r="J445" s="226"/>
      <c r="K445" s="226"/>
      <c r="L445" s="231"/>
      <c r="M445" s="232"/>
      <c r="N445" s="233"/>
      <c r="O445" s="233"/>
      <c r="P445" s="233"/>
      <c r="Q445" s="233"/>
      <c r="R445" s="233"/>
      <c r="S445" s="233"/>
      <c r="T445" s="234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5" t="s">
        <v>170</v>
      </c>
      <c r="AU445" s="235" t="s">
        <v>88</v>
      </c>
      <c r="AV445" s="13" t="s">
        <v>88</v>
      </c>
      <c r="AW445" s="13" t="s">
        <v>37</v>
      </c>
      <c r="AX445" s="13" t="s">
        <v>78</v>
      </c>
      <c r="AY445" s="235" t="s">
        <v>157</v>
      </c>
    </row>
    <row r="446" s="2" customFormat="1" ht="16.5" customHeight="1">
      <c r="A446" s="39"/>
      <c r="B446" s="40"/>
      <c r="C446" s="205" t="s">
        <v>800</v>
      </c>
      <c r="D446" s="205" t="s">
        <v>159</v>
      </c>
      <c r="E446" s="206" t="s">
        <v>801</v>
      </c>
      <c r="F446" s="207" t="s">
        <v>802</v>
      </c>
      <c r="G446" s="208" t="s">
        <v>320</v>
      </c>
      <c r="H446" s="209">
        <v>48</v>
      </c>
      <c r="I446" s="210"/>
      <c r="J446" s="211">
        <f>ROUND(I446*H446,2)</f>
        <v>0</v>
      </c>
      <c r="K446" s="207" t="s">
        <v>163</v>
      </c>
      <c r="L446" s="45"/>
      <c r="M446" s="212" t="s">
        <v>19</v>
      </c>
      <c r="N446" s="213" t="s">
        <v>49</v>
      </c>
      <c r="O446" s="85"/>
      <c r="P446" s="214">
        <f>O446*H446</f>
        <v>0</v>
      </c>
      <c r="Q446" s="214">
        <v>0.00019000000000000001</v>
      </c>
      <c r="R446" s="214">
        <f>Q446*H446</f>
        <v>0.0091199999999999996</v>
      </c>
      <c r="S446" s="214">
        <v>0</v>
      </c>
      <c r="T446" s="215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16" t="s">
        <v>164</v>
      </c>
      <c r="AT446" s="216" t="s">
        <v>159</v>
      </c>
      <c r="AU446" s="216" t="s">
        <v>88</v>
      </c>
      <c r="AY446" s="18" t="s">
        <v>157</v>
      </c>
      <c r="BE446" s="217">
        <f>IF(N446="základní",J446,0)</f>
        <v>0</v>
      </c>
      <c r="BF446" s="217">
        <f>IF(N446="snížená",J446,0)</f>
        <v>0</v>
      </c>
      <c r="BG446" s="217">
        <f>IF(N446="zákl. přenesená",J446,0)</f>
        <v>0</v>
      </c>
      <c r="BH446" s="217">
        <f>IF(N446="sníž. přenesená",J446,0)</f>
        <v>0</v>
      </c>
      <c r="BI446" s="217">
        <f>IF(N446="nulová",J446,0)</f>
        <v>0</v>
      </c>
      <c r="BJ446" s="18" t="s">
        <v>86</v>
      </c>
      <c r="BK446" s="217">
        <f>ROUND(I446*H446,2)</f>
        <v>0</v>
      </c>
      <c r="BL446" s="18" t="s">
        <v>164</v>
      </c>
      <c r="BM446" s="216" t="s">
        <v>803</v>
      </c>
    </row>
    <row r="447" s="2" customFormat="1">
      <c r="A447" s="39"/>
      <c r="B447" s="40"/>
      <c r="C447" s="41"/>
      <c r="D447" s="218" t="s">
        <v>166</v>
      </c>
      <c r="E447" s="41"/>
      <c r="F447" s="219" t="s">
        <v>804</v>
      </c>
      <c r="G447" s="41"/>
      <c r="H447" s="41"/>
      <c r="I447" s="220"/>
      <c r="J447" s="41"/>
      <c r="K447" s="41"/>
      <c r="L447" s="45"/>
      <c r="M447" s="221"/>
      <c r="N447" s="222"/>
      <c r="O447" s="85"/>
      <c r="P447" s="85"/>
      <c r="Q447" s="85"/>
      <c r="R447" s="85"/>
      <c r="S447" s="85"/>
      <c r="T447" s="86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T447" s="18" t="s">
        <v>166</v>
      </c>
      <c r="AU447" s="18" t="s">
        <v>88</v>
      </c>
    </row>
    <row r="448" s="13" customFormat="1">
      <c r="A448" s="13"/>
      <c r="B448" s="225"/>
      <c r="C448" s="226"/>
      <c r="D448" s="223" t="s">
        <v>170</v>
      </c>
      <c r="E448" s="227" t="s">
        <v>19</v>
      </c>
      <c r="F448" s="228" t="s">
        <v>805</v>
      </c>
      <c r="G448" s="226"/>
      <c r="H448" s="229">
        <v>48</v>
      </c>
      <c r="I448" s="230"/>
      <c r="J448" s="226"/>
      <c r="K448" s="226"/>
      <c r="L448" s="231"/>
      <c r="M448" s="232"/>
      <c r="N448" s="233"/>
      <c r="O448" s="233"/>
      <c r="P448" s="233"/>
      <c r="Q448" s="233"/>
      <c r="R448" s="233"/>
      <c r="S448" s="233"/>
      <c r="T448" s="234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5" t="s">
        <v>170</v>
      </c>
      <c r="AU448" s="235" t="s">
        <v>88</v>
      </c>
      <c r="AV448" s="13" t="s">
        <v>88</v>
      </c>
      <c r="AW448" s="13" t="s">
        <v>37</v>
      </c>
      <c r="AX448" s="13" t="s">
        <v>78</v>
      </c>
      <c r="AY448" s="235" t="s">
        <v>157</v>
      </c>
    </row>
    <row r="449" s="2" customFormat="1" ht="16.5" customHeight="1">
      <c r="A449" s="39"/>
      <c r="B449" s="40"/>
      <c r="C449" s="205" t="s">
        <v>806</v>
      </c>
      <c r="D449" s="205" t="s">
        <v>159</v>
      </c>
      <c r="E449" s="206" t="s">
        <v>807</v>
      </c>
      <c r="F449" s="207" t="s">
        <v>808</v>
      </c>
      <c r="G449" s="208" t="s">
        <v>320</v>
      </c>
      <c r="H449" s="209">
        <v>83.5</v>
      </c>
      <c r="I449" s="210"/>
      <c r="J449" s="211">
        <f>ROUND(I449*H449,2)</f>
        <v>0</v>
      </c>
      <c r="K449" s="207" t="s">
        <v>163</v>
      </c>
      <c r="L449" s="45"/>
      <c r="M449" s="212" t="s">
        <v>19</v>
      </c>
      <c r="N449" s="213" t="s">
        <v>49</v>
      </c>
      <c r="O449" s="85"/>
      <c r="P449" s="214">
        <f>O449*H449</f>
        <v>0</v>
      </c>
      <c r="Q449" s="214">
        <v>6.9999999999999994E-05</v>
      </c>
      <c r="R449" s="214">
        <f>Q449*H449</f>
        <v>0.0058449999999999995</v>
      </c>
      <c r="S449" s="214">
        <v>0</v>
      </c>
      <c r="T449" s="215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16" t="s">
        <v>164</v>
      </c>
      <c r="AT449" s="216" t="s">
        <v>159</v>
      </c>
      <c r="AU449" s="216" t="s">
        <v>88</v>
      </c>
      <c r="AY449" s="18" t="s">
        <v>157</v>
      </c>
      <c r="BE449" s="217">
        <f>IF(N449="základní",J449,0)</f>
        <v>0</v>
      </c>
      <c r="BF449" s="217">
        <f>IF(N449="snížená",J449,0)</f>
        <v>0</v>
      </c>
      <c r="BG449" s="217">
        <f>IF(N449="zákl. přenesená",J449,0)</f>
        <v>0</v>
      </c>
      <c r="BH449" s="217">
        <f>IF(N449="sníž. přenesená",J449,0)</f>
        <v>0</v>
      </c>
      <c r="BI449" s="217">
        <f>IF(N449="nulová",J449,0)</f>
        <v>0</v>
      </c>
      <c r="BJ449" s="18" t="s">
        <v>86</v>
      </c>
      <c r="BK449" s="217">
        <f>ROUND(I449*H449,2)</f>
        <v>0</v>
      </c>
      <c r="BL449" s="18" t="s">
        <v>164</v>
      </c>
      <c r="BM449" s="216" t="s">
        <v>809</v>
      </c>
    </row>
    <row r="450" s="2" customFormat="1">
      <c r="A450" s="39"/>
      <c r="B450" s="40"/>
      <c r="C450" s="41"/>
      <c r="D450" s="218" t="s">
        <v>166</v>
      </c>
      <c r="E450" s="41"/>
      <c r="F450" s="219" t="s">
        <v>810</v>
      </c>
      <c r="G450" s="41"/>
      <c r="H450" s="41"/>
      <c r="I450" s="220"/>
      <c r="J450" s="41"/>
      <c r="K450" s="41"/>
      <c r="L450" s="45"/>
      <c r="M450" s="221"/>
      <c r="N450" s="222"/>
      <c r="O450" s="85"/>
      <c r="P450" s="85"/>
      <c r="Q450" s="85"/>
      <c r="R450" s="85"/>
      <c r="S450" s="85"/>
      <c r="T450" s="86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T450" s="18" t="s">
        <v>166</v>
      </c>
      <c r="AU450" s="18" t="s">
        <v>88</v>
      </c>
    </row>
    <row r="451" s="13" customFormat="1">
      <c r="A451" s="13"/>
      <c r="B451" s="225"/>
      <c r="C451" s="226"/>
      <c r="D451" s="223" t="s">
        <v>170</v>
      </c>
      <c r="E451" s="227" t="s">
        <v>19</v>
      </c>
      <c r="F451" s="228" t="s">
        <v>811</v>
      </c>
      <c r="G451" s="226"/>
      <c r="H451" s="229">
        <v>83.5</v>
      </c>
      <c r="I451" s="230"/>
      <c r="J451" s="226"/>
      <c r="K451" s="226"/>
      <c r="L451" s="231"/>
      <c r="M451" s="232"/>
      <c r="N451" s="233"/>
      <c r="O451" s="233"/>
      <c r="P451" s="233"/>
      <c r="Q451" s="233"/>
      <c r="R451" s="233"/>
      <c r="S451" s="233"/>
      <c r="T451" s="234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5" t="s">
        <v>170</v>
      </c>
      <c r="AU451" s="235" t="s">
        <v>88</v>
      </c>
      <c r="AV451" s="13" t="s">
        <v>88</v>
      </c>
      <c r="AW451" s="13" t="s">
        <v>37</v>
      </c>
      <c r="AX451" s="13" t="s">
        <v>78</v>
      </c>
      <c r="AY451" s="235" t="s">
        <v>157</v>
      </c>
    </row>
    <row r="452" s="12" customFormat="1" ht="22.8" customHeight="1">
      <c r="A452" s="12"/>
      <c r="B452" s="189"/>
      <c r="C452" s="190"/>
      <c r="D452" s="191" t="s">
        <v>77</v>
      </c>
      <c r="E452" s="203" t="s">
        <v>220</v>
      </c>
      <c r="F452" s="203" t="s">
        <v>812</v>
      </c>
      <c r="G452" s="190"/>
      <c r="H452" s="190"/>
      <c r="I452" s="193"/>
      <c r="J452" s="204">
        <f>BK452</f>
        <v>0</v>
      </c>
      <c r="K452" s="190"/>
      <c r="L452" s="195"/>
      <c r="M452" s="196"/>
      <c r="N452" s="197"/>
      <c r="O452" s="197"/>
      <c r="P452" s="198">
        <f>SUM(P453:P489)</f>
        <v>0</v>
      </c>
      <c r="Q452" s="197"/>
      <c r="R452" s="198">
        <f>SUM(R453:R489)</f>
        <v>7.9995259999999995</v>
      </c>
      <c r="S452" s="197"/>
      <c r="T452" s="199">
        <f>SUM(T453:T489)</f>
        <v>0</v>
      </c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R452" s="200" t="s">
        <v>86</v>
      </c>
      <c r="AT452" s="201" t="s">
        <v>77</v>
      </c>
      <c r="AU452" s="201" t="s">
        <v>86</v>
      </c>
      <c r="AY452" s="200" t="s">
        <v>157</v>
      </c>
      <c r="BK452" s="202">
        <f>SUM(BK453:BK489)</f>
        <v>0</v>
      </c>
    </row>
    <row r="453" s="2" customFormat="1" ht="37.8" customHeight="1">
      <c r="A453" s="39"/>
      <c r="B453" s="40"/>
      <c r="C453" s="205" t="s">
        <v>813</v>
      </c>
      <c r="D453" s="205" t="s">
        <v>159</v>
      </c>
      <c r="E453" s="206" t="s">
        <v>814</v>
      </c>
      <c r="F453" s="207" t="s">
        <v>815</v>
      </c>
      <c r="G453" s="208" t="s">
        <v>320</v>
      </c>
      <c r="H453" s="209">
        <v>73</v>
      </c>
      <c r="I453" s="210"/>
      <c r="J453" s="211">
        <f>ROUND(I453*H453,2)</f>
        <v>0</v>
      </c>
      <c r="K453" s="207" t="s">
        <v>163</v>
      </c>
      <c r="L453" s="45"/>
      <c r="M453" s="212" t="s">
        <v>19</v>
      </c>
      <c r="N453" s="213" t="s">
        <v>49</v>
      </c>
      <c r="O453" s="85"/>
      <c r="P453" s="214">
        <f>O453*H453</f>
        <v>0</v>
      </c>
      <c r="Q453" s="214">
        <v>0.089779999999999999</v>
      </c>
      <c r="R453" s="214">
        <f>Q453*H453</f>
        <v>6.5539399999999999</v>
      </c>
      <c r="S453" s="214">
        <v>0</v>
      </c>
      <c r="T453" s="215">
        <f>S453*H453</f>
        <v>0</v>
      </c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R453" s="216" t="s">
        <v>164</v>
      </c>
      <c r="AT453" s="216" t="s">
        <v>159</v>
      </c>
      <c r="AU453" s="216" t="s">
        <v>88</v>
      </c>
      <c r="AY453" s="18" t="s">
        <v>157</v>
      </c>
      <c r="BE453" s="217">
        <f>IF(N453="základní",J453,0)</f>
        <v>0</v>
      </c>
      <c r="BF453" s="217">
        <f>IF(N453="snížená",J453,0)</f>
        <v>0</v>
      </c>
      <c r="BG453" s="217">
        <f>IF(N453="zákl. přenesená",J453,0)</f>
        <v>0</v>
      </c>
      <c r="BH453" s="217">
        <f>IF(N453="sníž. přenesená",J453,0)</f>
        <v>0</v>
      </c>
      <c r="BI453" s="217">
        <f>IF(N453="nulová",J453,0)</f>
        <v>0</v>
      </c>
      <c r="BJ453" s="18" t="s">
        <v>86</v>
      </c>
      <c r="BK453" s="217">
        <f>ROUND(I453*H453,2)</f>
        <v>0</v>
      </c>
      <c r="BL453" s="18" t="s">
        <v>164</v>
      </c>
      <c r="BM453" s="216" t="s">
        <v>816</v>
      </c>
    </row>
    <row r="454" s="2" customFormat="1">
      <c r="A454" s="39"/>
      <c r="B454" s="40"/>
      <c r="C454" s="41"/>
      <c r="D454" s="218" t="s">
        <v>166</v>
      </c>
      <c r="E454" s="41"/>
      <c r="F454" s="219" t="s">
        <v>817</v>
      </c>
      <c r="G454" s="41"/>
      <c r="H454" s="41"/>
      <c r="I454" s="220"/>
      <c r="J454" s="41"/>
      <c r="K454" s="41"/>
      <c r="L454" s="45"/>
      <c r="M454" s="221"/>
      <c r="N454" s="222"/>
      <c r="O454" s="85"/>
      <c r="P454" s="85"/>
      <c r="Q454" s="85"/>
      <c r="R454" s="85"/>
      <c r="S454" s="85"/>
      <c r="T454" s="86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T454" s="18" t="s">
        <v>166</v>
      </c>
      <c r="AU454" s="18" t="s">
        <v>88</v>
      </c>
    </row>
    <row r="455" s="13" customFormat="1">
      <c r="A455" s="13"/>
      <c r="B455" s="225"/>
      <c r="C455" s="226"/>
      <c r="D455" s="223" t="s">
        <v>170</v>
      </c>
      <c r="E455" s="227" t="s">
        <v>19</v>
      </c>
      <c r="F455" s="228" t="s">
        <v>818</v>
      </c>
      <c r="G455" s="226"/>
      <c r="H455" s="229">
        <v>73</v>
      </c>
      <c r="I455" s="230"/>
      <c r="J455" s="226"/>
      <c r="K455" s="226"/>
      <c r="L455" s="231"/>
      <c r="M455" s="232"/>
      <c r="N455" s="233"/>
      <c r="O455" s="233"/>
      <c r="P455" s="233"/>
      <c r="Q455" s="233"/>
      <c r="R455" s="233"/>
      <c r="S455" s="233"/>
      <c r="T455" s="234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5" t="s">
        <v>170</v>
      </c>
      <c r="AU455" s="235" t="s">
        <v>88</v>
      </c>
      <c r="AV455" s="13" t="s">
        <v>88</v>
      </c>
      <c r="AW455" s="13" t="s">
        <v>37</v>
      </c>
      <c r="AX455" s="13" t="s">
        <v>78</v>
      </c>
      <c r="AY455" s="235" t="s">
        <v>157</v>
      </c>
    </row>
    <row r="456" s="2" customFormat="1" ht="16.5" customHeight="1">
      <c r="A456" s="39"/>
      <c r="B456" s="40"/>
      <c r="C456" s="236" t="s">
        <v>819</v>
      </c>
      <c r="D456" s="236" t="s">
        <v>242</v>
      </c>
      <c r="E456" s="237" t="s">
        <v>820</v>
      </c>
      <c r="F456" s="238" t="s">
        <v>821</v>
      </c>
      <c r="G456" s="239" t="s">
        <v>162</v>
      </c>
      <c r="H456" s="240">
        <v>5.8399999999999999</v>
      </c>
      <c r="I456" s="241"/>
      <c r="J456" s="242">
        <f>ROUND(I456*H456,2)</f>
        <v>0</v>
      </c>
      <c r="K456" s="238" t="s">
        <v>163</v>
      </c>
      <c r="L456" s="243"/>
      <c r="M456" s="244" t="s">
        <v>19</v>
      </c>
      <c r="N456" s="245" t="s">
        <v>49</v>
      </c>
      <c r="O456" s="85"/>
      <c r="P456" s="214">
        <f>O456*H456</f>
        <v>0</v>
      </c>
      <c r="Q456" s="214">
        <v>0.222</v>
      </c>
      <c r="R456" s="214">
        <f>Q456*H456</f>
        <v>1.2964800000000001</v>
      </c>
      <c r="S456" s="214">
        <v>0</v>
      </c>
      <c r="T456" s="215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16" t="s">
        <v>214</v>
      </c>
      <c r="AT456" s="216" t="s">
        <v>242</v>
      </c>
      <c r="AU456" s="216" t="s">
        <v>88</v>
      </c>
      <c r="AY456" s="18" t="s">
        <v>157</v>
      </c>
      <c r="BE456" s="217">
        <f>IF(N456="základní",J456,0)</f>
        <v>0</v>
      </c>
      <c r="BF456" s="217">
        <f>IF(N456="snížená",J456,0)</f>
        <v>0</v>
      </c>
      <c r="BG456" s="217">
        <f>IF(N456="zákl. přenesená",J456,0)</f>
        <v>0</v>
      </c>
      <c r="BH456" s="217">
        <f>IF(N456="sníž. přenesená",J456,0)</f>
        <v>0</v>
      </c>
      <c r="BI456" s="217">
        <f>IF(N456="nulová",J456,0)</f>
        <v>0</v>
      </c>
      <c r="BJ456" s="18" t="s">
        <v>86</v>
      </c>
      <c r="BK456" s="217">
        <f>ROUND(I456*H456,2)</f>
        <v>0</v>
      </c>
      <c r="BL456" s="18" t="s">
        <v>164</v>
      </c>
      <c r="BM456" s="216" t="s">
        <v>822</v>
      </c>
    </row>
    <row r="457" s="13" customFormat="1">
      <c r="A457" s="13"/>
      <c r="B457" s="225"/>
      <c r="C457" s="226"/>
      <c r="D457" s="223" t="s">
        <v>170</v>
      </c>
      <c r="E457" s="227" t="s">
        <v>19</v>
      </c>
      <c r="F457" s="228" t="s">
        <v>823</v>
      </c>
      <c r="G457" s="226"/>
      <c r="H457" s="229">
        <v>5.8399999999999999</v>
      </c>
      <c r="I457" s="230"/>
      <c r="J457" s="226"/>
      <c r="K457" s="226"/>
      <c r="L457" s="231"/>
      <c r="M457" s="232"/>
      <c r="N457" s="233"/>
      <c r="O457" s="233"/>
      <c r="P457" s="233"/>
      <c r="Q457" s="233"/>
      <c r="R457" s="233"/>
      <c r="S457" s="233"/>
      <c r="T457" s="234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5" t="s">
        <v>170</v>
      </c>
      <c r="AU457" s="235" t="s">
        <v>88</v>
      </c>
      <c r="AV457" s="13" t="s">
        <v>88</v>
      </c>
      <c r="AW457" s="13" t="s">
        <v>37</v>
      </c>
      <c r="AX457" s="13" t="s">
        <v>78</v>
      </c>
      <c r="AY457" s="235" t="s">
        <v>157</v>
      </c>
    </row>
    <row r="458" s="2" customFormat="1" ht="24.15" customHeight="1">
      <c r="A458" s="39"/>
      <c r="B458" s="40"/>
      <c r="C458" s="205" t="s">
        <v>824</v>
      </c>
      <c r="D458" s="205" t="s">
        <v>159</v>
      </c>
      <c r="E458" s="206" t="s">
        <v>825</v>
      </c>
      <c r="F458" s="207" t="s">
        <v>826</v>
      </c>
      <c r="G458" s="208" t="s">
        <v>162</v>
      </c>
      <c r="H458" s="209">
        <v>75</v>
      </c>
      <c r="I458" s="210"/>
      <c r="J458" s="211">
        <f>ROUND(I458*H458,2)</f>
        <v>0</v>
      </c>
      <c r="K458" s="207" t="s">
        <v>175</v>
      </c>
      <c r="L458" s="45"/>
      <c r="M458" s="212" t="s">
        <v>19</v>
      </c>
      <c r="N458" s="213" t="s">
        <v>49</v>
      </c>
      <c r="O458" s="85"/>
      <c r="P458" s="214">
        <f>O458*H458</f>
        <v>0</v>
      </c>
      <c r="Q458" s="214">
        <v>0</v>
      </c>
      <c r="R458" s="214">
        <f>Q458*H458</f>
        <v>0</v>
      </c>
      <c r="S458" s="214">
        <v>0</v>
      </c>
      <c r="T458" s="215">
        <f>S458*H458</f>
        <v>0</v>
      </c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R458" s="216" t="s">
        <v>164</v>
      </c>
      <c r="AT458" s="216" t="s">
        <v>159</v>
      </c>
      <c r="AU458" s="216" t="s">
        <v>88</v>
      </c>
      <c r="AY458" s="18" t="s">
        <v>157</v>
      </c>
      <c r="BE458" s="217">
        <f>IF(N458="základní",J458,0)</f>
        <v>0</v>
      </c>
      <c r="BF458" s="217">
        <f>IF(N458="snížená",J458,0)</f>
        <v>0</v>
      </c>
      <c r="BG458" s="217">
        <f>IF(N458="zákl. přenesená",J458,0)</f>
        <v>0</v>
      </c>
      <c r="BH458" s="217">
        <f>IF(N458="sníž. přenesená",J458,0)</f>
        <v>0</v>
      </c>
      <c r="BI458" s="217">
        <f>IF(N458="nulová",J458,0)</f>
        <v>0</v>
      </c>
      <c r="BJ458" s="18" t="s">
        <v>86</v>
      </c>
      <c r="BK458" s="217">
        <f>ROUND(I458*H458,2)</f>
        <v>0</v>
      </c>
      <c r="BL458" s="18" t="s">
        <v>164</v>
      </c>
      <c r="BM458" s="216" t="s">
        <v>827</v>
      </c>
    </row>
    <row r="459" s="2" customFormat="1">
      <c r="A459" s="39"/>
      <c r="B459" s="40"/>
      <c r="C459" s="41"/>
      <c r="D459" s="218" t="s">
        <v>166</v>
      </c>
      <c r="E459" s="41"/>
      <c r="F459" s="219" t="s">
        <v>828</v>
      </c>
      <c r="G459" s="41"/>
      <c r="H459" s="41"/>
      <c r="I459" s="220"/>
      <c r="J459" s="41"/>
      <c r="K459" s="41"/>
      <c r="L459" s="45"/>
      <c r="M459" s="221"/>
      <c r="N459" s="222"/>
      <c r="O459" s="85"/>
      <c r="P459" s="85"/>
      <c r="Q459" s="85"/>
      <c r="R459" s="85"/>
      <c r="S459" s="85"/>
      <c r="T459" s="86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T459" s="18" t="s">
        <v>166</v>
      </c>
      <c r="AU459" s="18" t="s">
        <v>88</v>
      </c>
    </row>
    <row r="460" s="13" customFormat="1">
      <c r="A460" s="13"/>
      <c r="B460" s="225"/>
      <c r="C460" s="226"/>
      <c r="D460" s="223" t="s">
        <v>170</v>
      </c>
      <c r="E460" s="227" t="s">
        <v>19</v>
      </c>
      <c r="F460" s="228" t="s">
        <v>829</v>
      </c>
      <c r="G460" s="226"/>
      <c r="H460" s="229">
        <v>75</v>
      </c>
      <c r="I460" s="230"/>
      <c r="J460" s="226"/>
      <c r="K460" s="226"/>
      <c r="L460" s="231"/>
      <c r="M460" s="232"/>
      <c r="N460" s="233"/>
      <c r="O460" s="233"/>
      <c r="P460" s="233"/>
      <c r="Q460" s="233"/>
      <c r="R460" s="233"/>
      <c r="S460" s="233"/>
      <c r="T460" s="234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35" t="s">
        <v>170</v>
      </c>
      <c r="AU460" s="235" t="s">
        <v>88</v>
      </c>
      <c r="AV460" s="13" t="s">
        <v>88</v>
      </c>
      <c r="AW460" s="13" t="s">
        <v>37</v>
      </c>
      <c r="AX460" s="13" t="s">
        <v>78</v>
      </c>
      <c r="AY460" s="235" t="s">
        <v>157</v>
      </c>
    </row>
    <row r="461" s="2" customFormat="1" ht="24.15" customHeight="1">
      <c r="A461" s="39"/>
      <c r="B461" s="40"/>
      <c r="C461" s="205" t="s">
        <v>830</v>
      </c>
      <c r="D461" s="205" t="s">
        <v>159</v>
      </c>
      <c r="E461" s="206" t="s">
        <v>831</v>
      </c>
      <c r="F461" s="207" t="s">
        <v>832</v>
      </c>
      <c r="G461" s="208" t="s">
        <v>162</v>
      </c>
      <c r="H461" s="209">
        <v>127.806</v>
      </c>
      <c r="I461" s="210"/>
      <c r="J461" s="211">
        <f>ROUND(I461*H461,2)</f>
        <v>0</v>
      </c>
      <c r="K461" s="207" t="s">
        <v>175</v>
      </c>
      <c r="L461" s="45"/>
      <c r="M461" s="212" t="s">
        <v>19</v>
      </c>
      <c r="N461" s="213" t="s">
        <v>49</v>
      </c>
      <c r="O461" s="85"/>
      <c r="P461" s="214">
        <f>O461*H461</f>
        <v>0</v>
      </c>
      <c r="Q461" s="214">
        <v>0</v>
      </c>
      <c r="R461" s="214">
        <f>Q461*H461</f>
        <v>0</v>
      </c>
      <c r="S461" s="214">
        <v>0</v>
      </c>
      <c r="T461" s="215">
        <f>S461*H461</f>
        <v>0</v>
      </c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R461" s="216" t="s">
        <v>164</v>
      </c>
      <c r="AT461" s="216" t="s">
        <v>159</v>
      </c>
      <c r="AU461" s="216" t="s">
        <v>88</v>
      </c>
      <c r="AY461" s="18" t="s">
        <v>157</v>
      </c>
      <c r="BE461" s="217">
        <f>IF(N461="základní",J461,0)</f>
        <v>0</v>
      </c>
      <c r="BF461" s="217">
        <f>IF(N461="snížená",J461,0)</f>
        <v>0</v>
      </c>
      <c r="BG461" s="217">
        <f>IF(N461="zákl. přenesená",J461,0)</f>
        <v>0</v>
      </c>
      <c r="BH461" s="217">
        <f>IF(N461="sníž. přenesená",J461,0)</f>
        <v>0</v>
      </c>
      <c r="BI461" s="217">
        <f>IF(N461="nulová",J461,0)</f>
        <v>0</v>
      </c>
      <c r="BJ461" s="18" t="s">
        <v>86</v>
      </c>
      <c r="BK461" s="217">
        <f>ROUND(I461*H461,2)</f>
        <v>0</v>
      </c>
      <c r="BL461" s="18" t="s">
        <v>164</v>
      </c>
      <c r="BM461" s="216" t="s">
        <v>833</v>
      </c>
    </row>
    <row r="462" s="2" customFormat="1">
      <c r="A462" s="39"/>
      <c r="B462" s="40"/>
      <c r="C462" s="41"/>
      <c r="D462" s="218" t="s">
        <v>166</v>
      </c>
      <c r="E462" s="41"/>
      <c r="F462" s="219" t="s">
        <v>834</v>
      </c>
      <c r="G462" s="41"/>
      <c r="H462" s="41"/>
      <c r="I462" s="220"/>
      <c r="J462" s="41"/>
      <c r="K462" s="41"/>
      <c r="L462" s="45"/>
      <c r="M462" s="221"/>
      <c r="N462" s="222"/>
      <c r="O462" s="85"/>
      <c r="P462" s="85"/>
      <c r="Q462" s="85"/>
      <c r="R462" s="85"/>
      <c r="S462" s="85"/>
      <c r="T462" s="86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T462" s="18" t="s">
        <v>166</v>
      </c>
      <c r="AU462" s="18" t="s">
        <v>88</v>
      </c>
    </row>
    <row r="463" s="13" customFormat="1">
      <c r="A463" s="13"/>
      <c r="B463" s="225"/>
      <c r="C463" s="226"/>
      <c r="D463" s="223" t="s">
        <v>170</v>
      </c>
      <c r="E463" s="227" t="s">
        <v>19</v>
      </c>
      <c r="F463" s="228" t="s">
        <v>835</v>
      </c>
      <c r="G463" s="226"/>
      <c r="H463" s="229">
        <v>95.150000000000006</v>
      </c>
      <c r="I463" s="230"/>
      <c r="J463" s="226"/>
      <c r="K463" s="226"/>
      <c r="L463" s="231"/>
      <c r="M463" s="232"/>
      <c r="N463" s="233"/>
      <c r="O463" s="233"/>
      <c r="P463" s="233"/>
      <c r="Q463" s="233"/>
      <c r="R463" s="233"/>
      <c r="S463" s="233"/>
      <c r="T463" s="234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5" t="s">
        <v>170</v>
      </c>
      <c r="AU463" s="235" t="s">
        <v>88</v>
      </c>
      <c r="AV463" s="13" t="s">
        <v>88</v>
      </c>
      <c r="AW463" s="13" t="s">
        <v>37</v>
      </c>
      <c r="AX463" s="13" t="s">
        <v>78</v>
      </c>
      <c r="AY463" s="235" t="s">
        <v>157</v>
      </c>
    </row>
    <row r="464" s="13" customFormat="1">
      <c r="A464" s="13"/>
      <c r="B464" s="225"/>
      <c r="C464" s="226"/>
      <c r="D464" s="223" t="s">
        <v>170</v>
      </c>
      <c r="E464" s="227" t="s">
        <v>19</v>
      </c>
      <c r="F464" s="228" t="s">
        <v>836</v>
      </c>
      <c r="G464" s="226"/>
      <c r="H464" s="229">
        <v>32.655999999999999</v>
      </c>
      <c r="I464" s="230"/>
      <c r="J464" s="226"/>
      <c r="K464" s="226"/>
      <c r="L464" s="231"/>
      <c r="M464" s="232"/>
      <c r="N464" s="233"/>
      <c r="O464" s="233"/>
      <c r="P464" s="233"/>
      <c r="Q464" s="233"/>
      <c r="R464" s="233"/>
      <c r="S464" s="233"/>
      <c r="T464" s="234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5" t="s">
        <v>170</v>
      </c>
      <c r="AU464" s="235" t="s">
        <v>88</v>
      </c>
      <c r="AV464" s="13" t="s">
        <v>88</v>
      </c>
      <c r="AW464" s="13" t="s">
        <v>37</v>
      </c>
      <c r="AX464" s="13" t="s">
        <v>78</v>
      </c>
      <c r="AY464" s="235" t="s">
        <v>157</v>
      </c>
    </row>
    <row r="465" s="2" customFormat="1" ht="24.15" customHeight="1">
      <c r="A465" s="39"/>
      <c r="B465" s="40"/>
      <c r="C465" s="205" t="s">
        <v>837</v>
      </c>
      <c r="D465" s="205" t="s">
        <v>159</v>
      </c>
      <c r="E465" s="206" t="s">
        <v>838</v>
      </c>
      <c r="F465" s="207" t="s">
        <v>839</v>
      </c>
      <c r="G465" s="208" t="s">
        <v>162</v>
      </c>
      <c r="H465" s="209">
        <v>95.150000000000006</v>
      </c>
      <c r="I465" s="210"/>
      <c r="J465" s="211">
        <f>ROUND(I465*H465,2)</f>
        <v>0</v>
      </c>
      <c r="K465" s="207" t="s">
        <v>163</v>
      </c>
      <c r="L465" s="45"/>
      <c r="M465" s="212" t="s">
        <v>19</v>
      </c>
      <c r="N465" s="213" t="s">
        <v>49</v>
      </c>
      <c r="O465" s="85"/>
      <c r="P465" s="214">
        <f>O465*H465</f>
        <v>0</v>
      </c>
      <c r="Q465" s="214">
        <v>4.0000000000000003E-05</v>
      </c>
      <c r="R465" s="214">
        <f>Q465*H465</f>
        <v>0.0038060000000000004</v>
      </c>
      <c r="S465" s="214">
        <v>0</v>
      </c>
      <c r="T465" s="215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16" t="s">
        <v>164</v>
      </c>
      <c r="AT465" s="216" t="s">
        <v>159</v>
      </c>
      <c r="AU465" s="216" t="s">
        <v>88</v>
      </c>
      <c r="AY465" s="18" t="s">
        <v>157</v>
      </c>
      <c r="BE465" s="217">
        <f>IF(N465="základní",J465,0)</f>
        <v>0</v>
      </c>
      <c r="BF465" s="217">
        <f>IF(N465="snížená",J465,0)</f>
        <v>0</v>
      </c>
      <c r="BG465" s="217">
        <f>IF(N465="zákl. přenesená",J465,0)</f>
        <v>0</v>
      </c>
      <c r="BH465" s="217">
        <f>IF(N465="sníž. přenesená",J465,0)</f>
        <v>0</v>
      </c>
      <c r="BI465" s="217">
        <f>IF(N465="nulová",J465,0)</f>
        <v>0</v>
      </c>
      <c r="BJ465" s="18" t="s">
        <v>86</v>
      </c>
      <c r="BK465" s="217">
        <f>ROUND(I465*H465,2)</f>
        <v>0</v>
      </c>
      <c r="BL465" s="18" t="s">
        <v>164</v>
      </c>
      <c r="BM465" s="216" t="s">
        <v>840</v>
      </c>
    </row>
    <row r="466" s="2" customFormat="1">
      <c r="A466" s="39"/>
      <c r="B466" s="40"/>
      <c r="C466" s="41"/>
      <c r="D466" s="218" t="s">
        <v>166</v>
      </c>
      <c r="E466" s="41"/>
      <c r="F466" s="219" t="s">
        <v>841</v>
      </c>
      <c r="G466" s="41"/>
      <c r="H466" s="41"/>
      <c r="I466" s="220"/>
      <c r="J466" s="41"/>
      <c r="K466" s="41"/>
      <c r="L466" s="45"/>
      <c r="M466" s="221"/>
      <c r="N466" s="222"/>
      <c r="O466" s="85"/>
      <c r="P466" s="85"/>
      <c r="Q466" s="85"/>
      <c r="R466" s="85"/>
      <c r="S466" s="85"/>
      <c r="T466" s="86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T466" s="18" t="s">
        <v>166</v>
      </c>
      <c r="AU466" s="18" t="s">
        <v>88</v>
      </c>
    </row>
    <row r="467" s="13" customFormat="1">
      <c r="A467" s="13"/>
      <c r="B467" s="225"/>
      <c r="C467" s="226"/>
      <c r="D467" s="223" t="s">
        <v>170</v>
      </c>
      <c r="E467" s="227" t="s">
        <v>19</v>
      </c>
      <c r="F467" s="228" t="s">
        <v>842</v>
      </c>
      <c r="G467" s="226"/>
      <c r="H467" s="229">
        <v>95.150000000000006</v>
      </c>
      <c r="I467" s="230"/>
      <c r="J467" s="226"/>
      <c r="K467" s="226"/>
      <c r="L467" s="231"/>
      <c r="M467" s="232"/>
      <c r="N467" s="233"/>
      <c r="O467" s="233"/>
      <c r="P467" s="233"/>
      <c r="Q467" s="233"/>
      <c r="R467" s="233"/>
      <c r="S467" s="233"/>
      <c r="T467" s="234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5" t="s">
        <v>170</v>
      </c>
      <c r="AU467" s="235" t="s">
        <v>88</v>
      </c>
      <c r="AV467" s="13" t="s">
        <v>88</v>
      </c>
      <c r="AW467" s="13" t="s">
        <v>37</v>
      </c>
      <c r="AX467" s="13" t="s">
        <v>78</v>
      </c>
      <c r="AY467" s="235" t="s">
        <v>157</v>
      </c>
    </row>
    <row r="468" s="2" customFormat="1" ht="33" customHeight="1">
      <c r="A468" s="39"/>
      <c r="B468" s="40"/>
      <c r="C468" s="205" t="s">
        <v>843</v>
      </c>
      <c r="D468" s="205" t="s">
        <v>159</v>
      </c>
      <c r="E468" s="206" t="s">
        <v>844</v>
      </c>
      <c r="F468" s="207" t="s">
        <v>845</v>
      </c>
      <c r="G468" s="208" t="s">
        <v>271</v>
      </c>
      <c r="H468" s="209">
        <v>3</v>
      </c>
      <c r="I468" s="210"/>
      <c r="J468" s="211">
        <f>ROUND(I468*H468,2)</f>
        <v>0</v>
      </c>
      <c r="K468" s="207" t="s">
        <v>163</v>
      </c>
      <c r="L468" s="45"/>
      <c r="M468" s="212" t="s">
        <v>19</v>
      </c>
      <c r="N468" s="213" t="s">
        <v>49</v>
      </c>
      <c r="O468" s="85"/>
      <c r="P468" s="214">
        <f>O468*H468</f>
        <v>0</v>
      </c>
      <c r="Q468" s="214">
        <v>0.023400000000000001</v>
      </c>
      <c r="R468" s="214">
        <f>Q468*H468</f>
        <v>0.070199999999999999</v>
      </c>
      <c r="S468" s="214">
        <v>0</v>
      </c>
      <c r="T468" s="215">
        <f>S468*H468</f>
        <v>0</v>
      </c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R468" s="216" t="s">
        <v>164</v>
      </c>
      <c r="AT468" s="216" t="s">
        <v>159</v>
      </c>
      <c r="AU468" s="216" t="s">
        <v>88</v>
      </c>
      <c r="AY468" s="18" t="s">
        <v>157</v>
      </c>
      <c r="BE468" s="217">
        <f>IF(N468="základní",J468,0)</f>
        <v>0</v>
      </c>
      <c r="BF468" s="217">
        <f>IF(N468="snížená",J468,0)</f>
        <v>0</v>
      </c>
      <c r="BG468" s="217">
        <f>IF(N468="zákl. přenesená",J468,0)</f>
        <v>0</v>
      </c>
      <c r="BH468" s="217">
        <f>IF(N468="sníž. přenesená",J468,0)</f>
        <v>0</v>
      </c>
      <c r="BI468" s="217">
        <f>IF(N468="nulová",J468,0)</f>
        <v>0</v>
      </c>
      <c r="BJ468" s="18" t="s">
        <v>86</v>
      </c>
      <c r="BK468" s="217">
        <f>ROUND(I468*H468,2)</f>
        <v>0</v>
      </c>
      <c r="BL468" s="18" t="s">
        <v>164</v>
      </c>
      <c r="BM468" s="216" t="s">
        <v>846</v>
      </c>
    </row>
    <row r="469" s="2" customFormat="1">
      <c r="A469" s="39"/>
      <c r="B469" s="40"/>
      <c r="C469" s="41"/>
      <c r="D469" s="218" t="s">
        <v>166</v>
      </c>
      <c r="E469" s="41"/>
      <c r="F469" s="219" t="s">
        <v>847</v>
      </c>
      <c r="G469" s="41"/>
      <c r="H469" s="41"/>
      <c r="I469" s="220"/>
      <c r="J469" s="41"/>
      <c r="K469" s="41"/>
      <c r="L469" s="45"/>
      <c r="M469" s="221"/>
      <c r="N469" s="222"/>
      <c r="O469" s="85"/>
      <c r="P469" s="85"/>
      <c r="Q469" s="85"/>
      <c r="R469" s="85"/>
      <c r="S469" s="85"/>
      <c r="T469" s="86"/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T469" s="18" t="s">
        <v>166</v>
      </c>
      <c r="AU469" s="18" t="s">
        <v>88</v>
      </c>
    </row>
    <row r="470" s="13" customFormat="1">
      <c r="A470" s="13"/>
      <c r="B470" s="225"/>
      <c r="C470" s="226"/>
      <c r="D470" s="223" t="s">
        <v>170</v>
      </c>
      <c r="E470" s="227" t="s">
        <v>19</v>
      </c>
      <c r="F470" s="228" t="s">
        <v>848</v>
      </c>
      <c r="G470" s="226"/>
      <c r="H470" s="229">
        <v>3</v>
      </c>
      <c r="I470" s="230"/>
      <c r="J470" s="226"/>
      <c r="K470" s="226"/>
      <c r="L470" s="231"/>
      <c r="M470" s="232"/>
      <c r="N470" s="233"/>
      <c r="O470" s="233"/>
      <c r="P470" s="233"/>
      <c r="Q470" s="233"/>
      <c r="R470" s="233"/>
      <c r="S470" s="233"/>
      <c r="T470" s="234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5" t="s">
        <v>170</v>
      </c>
      <c r="AU470" s="235" t="s">
        <v>88</v>
      </c>
      <c r="AV470" s="13" t="s">
        <v>88</v>
      </c>
      <c r="AW470" s="13" t="s">
        <v>37</v>
      </c>
      <c r="AX470" s="13" t="s">
        <v>78</v>
      </c>
      <c r="AY470" s="235" t="s">
        <v>157</v>
      </c>
    </row>
    <row r="471" s="2" customFormat="1" ht="16.5" customHeight="1">
      <c r="A471" s="39"/>
      <c r="B471" s="40"/>
      <c r="C471" s="236" t="s">
        <v>849</v>
      </c>
      <c r="D471" s="236" t="s">
        <v>242</v>
      </c>
      <c r="E471" s="237" t="s">
        <v>850</v>
      </c>
      <c r="F471" s="238" t="s">
        <v>851</v>
      </c>
      <c r="G471" s="239" t="s">
        <v>223</v>
      </c>
      <c r="H471" s="240">
        <v>0.035000000000000003</v>
      </c>
      <c r="I471" s="241"/>
      <c r="J471" s="242">
        <f>ROUND(I471*H471,2)</f>
        <v>0</v>
      </c>
      <c r="K471" s="238" t="s">
        <v>163</v>
      </c>
      <c r="L471" s="243"/>
      <c r="M471" s="244" t="s">
        <v>19</v>
      </c>
      <c r="N471" s="245" t="s">
        <v>49</v>
      </c>
      <c r="O471" s="85"/>
      <c r="P471" s="214">
        <f>O471*H471</f>
        <v>0</v>
      </c>
      <c r="Q471" s="214">
        <v>1</v>
      </c>
      <c r="R471" s="214">
        <f>Q471*H471</f>
        <v>0.035000000000000003</v>
      </c>
      <c r="S471" s="214">
        <v>0</v>
      </c>
      <c r="T471" s="215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16" t="s">
        <v>214</v>
      </c>
      <c r="AT471" s="216" t="s">
        <v>242</v>
      </c>
      <c r="AU471" s="216" t="s">
        <v>88</v>
      </c>
      <c r="AY471" s="18" t="s">
        <v>157</v>
      </c>
      <c r="BE471" s="217">
        <f>IF(N471="základní",J471,0)</f>
        <v>0</v>
      </c>
      <c r="BF471" s="217">
        <f>IF(N471="snížená",J471,0)</f>
        <v>0</v>
      </c>
      <c r="BG471" s="217">
        <f>IF(N471="zákl. přenesená",J471,0)</f>
        <v>0</v>
      </c>
      <c r="BH471" s="217">
        <f>IF(N471="sníž. přenesená",J471,0)</f>
        <v>0</v>
      </c>
      <c r="BI471" s="217">
        <f>IF(N471="nulová",J471,0)</f>
        <v>0</v>
      </c>
      <c r="BJ471" s="18" t="s">
        <v>86</v>
      </c>
      <c r="BK471" s="217">
        <f>ROUND(I471*H471,2)</f>
        <v>0</v>
      </c>
      <c r="BL471" s="18" t="s">
        <v>164</v>
      </c>
      <c r="BM471" s="216" t="s">
        <v>852</v>
      </c>
    </row>
    <row r="472" s="13" customFormat="1">
      <c r="A472" s="13"/>
      <c r="B472" s="225"/>
      <c r="C472" s="226"/>
      <c r="D472" s="223" t="s">
        <v>170</v>
      </c>
      <c r="E472" s="227" t="s">
        <v>19</v>
      </c>
      <c r="F472" s="228" t="s">
        <v>853</v>
      </c>
      <c r="G472" s="226"/>
      <c r="H472" s="229">
        <v>0.035000000000000003</v>
      </c>
      <c r="I472" s="230"/>
      <c r="J472" s="226"/>
      <c r="K472" s="226"/>
      <c r="L472" s="231"/>
      <c r="M472" s="232"/>
      <c r="N472" s="233"/>
      <c r="O472" s="233"/>
      <c r="P472" s="233"/>
      <c r="Q472" s="233"/>
      <c r="R472" s="233"/>
      <c r="S472" s="233"/>
      <c r="T472" s="234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5" t="s">
        <v>170</v>
      </c>
      <c r="AU472" s="235" t="s">
        <v>88</v>
      </c>
      <c r="AV472" s="13" t="s">
        <v>88</v>
      </c>
      <c r="AW472" s="13" t="s">
        <v>37</v>
      </c>
      <c r="AX472" s="13" t="s">
        <v>78</v>
      </c>
      <c r="AY472" s="235" t="s">
        <v>157</v>
      </c>
    </row>
    <row r="473" s="2" customFormat="1" ht="16.5" customHeight="1">
      <c r="A473" s="39"/>
      <c r="B473" s="40"/>
      <c r="C473" s="205" t="s">
        <v>854</v>
      </c>
      <c r="D473" s="205" t="s">
        <v>159</v>
      </c>
      <c r="E473" s="206" t="s">
        <v>855</v>
      </c>
      <c r="F473" s="207" t="s">
        <v>856</v>
      </c>
      <c r="G473" s="208" t="s">
        <v>271</v>
      </c>
      <c r="H473" s="209">
        <v>2</v>
      </c>
      <c r="I473" s="210"/>
      <c r="J473" s="211">
        <f>ROUND(I473*H473,2)</f>
        <v>0</v>
      </c>
      <c r="K473" s="207" t="s">
        <v>175</v>
      </c>
      <c r="L473" s="45"/>
      <c r="M473" s="212" t="s">
        <v>19</v>
      </c>
      <c r="N473" s="213" t="s">
        <v>49</v>
      </c>
      <c r="O473" s="85"/>
      <c r="P473" s="214">
        <f>O473*H473</f>
        <v>0</v>
      </c>
      <c r="Q473" s="214">
        <v>0.00011</v>
      </c>
      <c r="R473" s="214">
        <f>Q473*H473</f>
        <v>0.00022000000000000001</v>
      </c>
      <c r="S473" s="214">
        <v>0</v>
      </c>
      <c r="T473" s="215">
        <f>S473*H473</f>
        <v>0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16" t="s">
        <v>164</v>
      </c>
      <c r="AT473" s="216" t="s">
        <v>159</v>
      </c>
      <c r="AU473" s="216" t="s">
        <v>88</v>
      </c>
      <c r="AY473" s="18" t="s">
        <v>157</v>
      </c>
      <c r="BE473" s="217">
        <f>IF(N473="základní",J473,0)</f>
        <v>0</v>
      </c>
      <c r="BF473" s="217">
        <f>IF(N473="snížená",J473,0)</f>
        <v>0</v>
      </c>
      <c r="BG473" s="217">
        <f>IF(N473="zákl. přenesená",J473,0)</f>
        <v>0</v>
      </c>
      <c r="BH473" s="217">
        <f>IF(N473="sníž. přenesená",J473,0)</f>
        <v>0</v>
      </c>
      <c r="BI473" s="217">
        <f>IF(N473="nulová",J473,0)</f>
        <v>0</v>
      </c>
      <c r="BJ473" s="18" t="s">
        <v>86</v>
      </c>
      <c r="BK473" s="217">
        <f>ROUND(I473*H473,2)</f>
        <v>0</v>
      </c>
      <c r="BL473" s="18" t="s">
        <v>164</v>
      </c>
      <c r="BM473" s="216" t="s">
        <v>857</v>
      </c>
    </row>
    <row r="474" s="2" customFormat="1">
      <c r="A474" s="39"/>
      <c r="B474" s="40"/>
      <c r="C474" s="41"/>
      <c r="D474" s="218" t="s">
        <v>166</v>
      </c>
      <c r="E474" s="41"/>
      <c r="F474" s="219" t="s">
        <v>858</v>
      </c>
      <c r="G474" s="41"/>
      <c r="H474" s="41"/>
      <c r="I474" s="220"/>
      <c r="J474" s="41"/>
      <c r="K474" s="41"/>
      <c r="L474" s="45"/>
      <c r="M474" s="221"/>
      <c r="N474" s="222"/>
      <c r="O474" s="85"/>
      <c r="P474" s="85"/>
      <c r="Q474" s="85"/>
      <c r="R474" s="85"/>
      <c r="S474" s="85"/>
      <c r="T474" s="86"/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T474" s="18" t="s">
        <v>166</v>
      </c>
      <c r="AU474" s="18" t="s">
        <v>88</v>
      </c>
    </row>
    <row r="475" s="2" customFormat="1" ht="16.5" customHeight="1">
      <c r="A475" s="39"/>
      <c r="B475" s="40"/>
      <c r="C475" s="236" t="s">
        <v>859</v>
      </c>
      <c r="D475" s="236" t="s">
        <v>242</v>
      </c>
      <c r="E475" s="237" t="s">
        <v>860</v>
      </c>
      <c r="F475" s="238" t="s">
        <v>861</v>
      </c>
      <c r="G475" s="239" t="s">
        <v>271</v>
      </c>
      <c r="H475" s="240">
        <v>2</v>
      </c>
      <c r="I475" s="241"/>
      <c r="J475" s="242">
        <f>ROUND(I475*H475,2)</f>
        <v>0</v>
      </c>
      <c r="K475" s="238" t="s">
        <v>175</v>
      </c>
      <c r="L475" s="243"/>
      <c r="M475" s="244" t="s">
        <v>19</v>
      </c>
      <c r="N475" s="245" t="s">
        <v>49</v>
      </c>
      <c r="O475" s="85"/>
      <c r="P475" s="214">
        <f>O475*H475</f>
        <v>0</v>
      </c>
      <c r="Q475" s="214">
        <v>0.012</v>
      </c>
      <c r="R475" s="214">
        <f>Q475*H475</f>
        <v>0.024</v>
      </c>
      <c r="S475" s="214">
        <v>0</v>
      </c>
      <c r="T475" s="215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16" t="s">
        <v>214</v>
      </c>
      <c r="AT475" s="216" t="s">
        <v>242</v>
      </c>
      <c r="AU475" s="216" t="s">
        <v>88</v>
      </c>
      <c r="AY475" s="18" t="s">
        <v>157</v>
      </c>
      <c r="BE475" s="217">
        <f>IF(N475="základní",J475,0)</f>
        <v>0</v>
      </c>
      <c r="BF475" s="217">
        <f>IF(N475="snížená",J475,0)</f>
        <v>0</v>
      </c>
      <c r="BG475" s="217">
        <f>IF(N475="zákl. přenesená",J475,0)</f>
        <v>0</v>
      </c>
      <c r="BH475" s="217">
        <f>IF(N475="sníž. přenesená",J475,0)</f>
        <v>0</v>
      </c>
      <c r="BI475" s="217">
        <f>IF(N475="nulová",J475,0)</f>
        <v>0</v>
      </c>
      <c r="BJ475" s="18" t="s">
        <v>86</v>
      </c>
      <c r="BK475" s="217">
        <f>ROUND(I475*H475,2)</f>
        <v>0</v>
      </c>
      <c r="BL475" s="18" t="s">
        <v>164</v>
      </c>
      <c r="BM475" s="216" t="s">
        <v>862</v>
      </c>
    </row>
    <row r="476" s="13" customFormat="1">
      <c r="A476" s="13"/>
      <c r="B476" s="225"/>
      <c r="C476" s="226"/>
      <c r="D476" s="223" t="s">
        <v>170</v>
      </c>
      <c r="E476" s="227" t="s">
        <v>19</v>
      </c>
      <c r="F476" s="228" t="s">
        <v>863</v>
      </c>
      <c r="G476" s="226"/>
      <c r="H476" s="229">
        <v>2</v>
      </c>
      <c r="I476" s="230"/>
      <c r="J476" s="226"/>
      <c r="K476" s="226"/>
      <c r="L476" s="231"/>
      <c r="M476" s="232"/>
      <c r="N476" s="233"/>
      <c r="O476" s="233"/>
      <c r="P476" s="233"/>
      <c r="Q476" s="233"/>
      <c r="R476" s="233"/>
      <c r="S476" s="233"/>
      <c r="T476" s="234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5" t="s">
        <v>170</v>
      </c>
      <c r="AU476" s="235" t="s">
        <v>88</v>
      </c>
      <c r="AV476" s="13" t="s">
        <v>88</v>
      </c>
      <c r="AW476" s="13" t="s">
        <v>37</v>
      </c>
      <c r="AX476" s="13" t="s">
        <v>78</v>
      </c>
      <c r="AY476" s="235" t="s">
        <v>157</v>
      </c>
    </row>
    <row r="477" s="2" customFormat="1" ht="24.15" customHeight="1">
      <c r="A477" s="39"/>
      <c r="B477" s="40"/>
      <c r="C477" s="205" t="s">
        <v>864</v>
      </c>
      <c r="D477" s="205" t="s">
        <v>159</v>
      </c>
      <c r="E477" s="206" t="s">
        <v>865</v>
      </c>
      <c r="F477" s="207" t="s">
        <v>866</v>
      </c>
      <c r="G477" s="208" t="s">
        <v>271</v>
      </c>
      <c r="H477" s="209">
        <v>6</v>
      </c>
      <c r="I477" s="210"/>
      <c r="J477" s="211">
        <f>ROUND(I477*H477,2)</f>
        <v>0</v>
      </c>
      <c r="K477" s="207" t="s">
        <v>163</v>
      </c>
      <c r="L477" s="45"/>
      <c r="M477" s="212" t="s">
        <v>19</v>
      </c>
      <c r="N477" s="213" t="s">
        <v>49</v>
      </c>
      <c r="O477" s="85"/>
      <c r="P477" s="214">
        <f>O477*H477</f>
        <v>0</v>
      </c>
      <c r="Q477" s="214">
        <v>0.00020000000000000001</v>
      </c>
      <c r="R477" s="214">
        <f>Q477*H477</f>
        <v>0.0012000000000000001</v>
      </c>
      <c r="S477" s="214">
        <v>0</v>
      </c>
      <c r="T477" s="215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16" t="s">
        <v>164</v>
      </c>
      <c r="AT477" s="216" t="s">
        <v>159</v>
      </c>
      <c r="AU477" s="216" t="s">
        <v>88</v>
      </c>
      <c r="AY477" s="18" t="s">
        <v>157</v>
      </c>
      <c r="BE477" s="217">
        <f>IF(N477="základní",J477,0)</f>
        <v>0</v>
      </c>
      <c r="BF477" s="217">
        <f>IF(N477="snížená",J477,0)</f>
        <v>0</v>
      </c>
      <c r="BG477" s="217">
        <f>IF(N477="zákl. přenesená",J477,0)</f>
        <v>0</v>
      </c>
      <c r="BH477" s="217">
        <f>IF(N477="sníž. přenesená",J477,0)</f>
        <v>0</v>
      </c>
      <c r="BI477" s="217">
        <f>IF(N477="nulová",J477,0)</f>
        <v>0</v>
      </c>
      <c r="BJ477" s="18" t="s">
        <v>86</v>
      </c>
      <c r="BK477" s="217">
        <f>ROUND(I477*H477,2)</f>
        <v>0</v>
      </c>
      <c r="BL477" s="18" t="s">
        <v>164</v>
      </c>
      <c r="BM477" s="216" t="s">
        <v>867</v>
      </c>
    </row>
    <row r="478" s="2" customFormat="1">
      <c r="A478" s="39"/>
      <c r="B478" s="40"/>
      <c r="C478" s="41"/>
      <c r="D478" s="218" t="s">
        <v>166</v>
      </c>
      <c r="E478" s="41"/>
      <c r="F478" s="219" t="s">
        <v>868</v>
      </c>
      <c r="G478" s="41"/>
      <c r="H478" s="41"/>
      <c r="I478" s="220"/>
      <c r="J478" s="41"/>
      <c r="K478" s="41"/>
      <c r="L478" s="45"/>
      <c r="M478" s="221"/>
      <c r="N478" s="222"/>
      <c r="O478" s="85"/>
      <c r="P478" s="85"/>
      <c r="Q478" s="85"/>
      <c r="R478" s="85"/>
      <c r="S478" s="85"/>
      <c r="T478" s="86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T478" s="18" t="s">
        <v>166</v>
      </c>
      <c r="AU478" s="18" t="s">
        <v>88</v>
      </c>
    </row>
    <row r="479" s="13" customFormat="1">
      <c r="A479" s="13"/>
      <c r="B479" s="225"/>
      <c r="C479" s="226"/>
      <c r="D479" s="223" t="s">
        <v>170</v>
      </c>
      <c r="E479" s="227" t="s">
        <v>19</v>
      </c>
      <c r="F479" s="228" t="s">
        <v>869</v>
      </c>
      <c r="G479" s="226"/>
      <c r="H479" s="229">
        <v>6</v>
      </c>
      <c r="I479" s="230"/>
      <c r="J479" s="226"/>
      <c r="K479" s="226"/>
      <c r="L479" s="231"/>
      <c r="M479" s="232"/>
      <c r="N479" s="233"/>
      <c r="O479" s="233"/>
      <c r="P479" s="233"/>
      <c r="Q479" s="233"/>
      <c r="R479" s="233"/>
      <c r="S479" s="233"/>
      <c r="T479" s="234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5" t="s">
        <v>170</v>
      </c>
      <c r="AU479" s="235" t="s">
        <v>88</v>
      </c>
      <c r="AV479" s="13" t="s">
        <v>88</v>
      </c>
      <c r="AW479" s="13" t="s">
        <v>37</v>
      </c>
      <c r="AX479" s="13" t="s">
        <v>78</v>
      </c>
      <c r="AY479" s="235" t="s">
        <v>157</v>
      </c>
    </row>
    <row r="480" s="2" customFormat="1" ht="24.15" customHeight="1">
      <c r="A480" s="39"/>
      <c r="B480" s="40"/>
      <c r="C480" s="205" t="s">
        <v>870</v>
      </c>
      <c r="D480" s="205" t="s">
        <v>159</v>
      </c>
      <c r="E480" s="206" t="s">
        <v>871</v>
      </c>
      <c r="F480" s="207" t="s">
        <v>872</v>
      </c>
      <c r="G480" s="208" t="s">
        <v>271</v>
      </c>
      <c r="H480" s="209">
        <v>8</v>
      </c>
      <c r="I480" s="210"/>
      <c r="J480" s="211">
        <f>ROUND(I480*H480,2)</f>
        <v>0</v>
      </c>
      <c r="K480" s="207" t="s">
        <v>175</v>
      </c>
      <c r="L480" s="45"/>
      <c r="M480" s="212" t="s">
        <v>19</v>
      </c>
      <c r="N480" s="213" t="s">
        <v>49</v>
      </c>
      <c r="O480" s="85"/>
      <c r="P480" s="214">
        <f>O480*H480</f>
        <v>0</v>
      </c>
      <c r="Q480" s="214">
        <v>4.0000000000000003E-05</v>
      </c>
      <c r="R480" s="214">
        <f>Q480*H480</f>
        <v>0.00032000000000000003</v>
      </c>
      <c r="S480" s="214">
        <v>0</v>
      </c>
      <c r="T480" s="215">
        <f>S480*H480</f>
        <v>0</v>
      </c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R480" s="216" t="s">
        <v>164</v>
      </c>
      <c r="AT480" s="216" t="s">
        <v>159</v>
      </c>
      <c r="AU480" s="216" t="s">
        <v>88</v>
      </c>
      <c r="AY480" s="18" t="s">
        <v>157</v>
      </c>
      <c r="BE480" s="217">
        <f>IF(N480="základní",J480,0)</f>
        <v>0</v>
      </c>
      <c r="BF480" s="217">
        <f>IF(N480="snížená",J480,0)</f>
        <v>0</v>
      </c>
      <c r="BG480" s="217">
        <f>IF(N480="zákl. přenesená",J480,0)</f>
        <v>0</v>
      </c>
      <c r="BH480" s="217">
        <f>IF(N480="sníž. přenesená",J480,0)</f>
        <v>0</v>
      </c>
      <c r="BI480" s="217">
        <f>IF(N480="nulová",J480,0)</f>
        <v>0</v>
      </c>
      <c r="BJ480" s="18" t="s">
        <v>86</v>
      </c>
      <c r="BK480" s="217">
        <f>ROUND(I480*H480,2)</f>
        <v>0</v>
      </c>
      <c r="BL480" s="18" t="s">
        <v>164</v>
      </c>
      <c r="BM480" s="216" t="s">
        <v>873</v>
      </c>
    </row>
    <row r="481" s="2" customFormat="1">
      <c r="A481" s="39"/>
      <c r="B481" s="40"/>
      <c r="C481" s="41"/>
      <c r="D481" s="218" t="s">
        <v>166</v>
      </c>
      <c r="E481" s="41"/>
      <c r="F481" s="219" t="s">
        <v>874</v>
      </c>
      <c r="G481" s="41"/>
      <c r="H481" s="41"/>
      <c r="I481" s="220"/>
      <c r="J481" s="41"/>
      <c r="K481" s="41"/>
      <c r="L481" s="45"/>
      <c r="M481" s="221"/>
      <c r="N481" s="222"/>
      <c r="O481" s="85"/>
      <c r="P481" s="85"/>
      <c r="Q481" s="85"/>
      <c r="R481" s="85"/>
      <c r="S481" s="85"/>
      <c r="T481" s="86"/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T481" s="18" t="s">
        <v>166</v>
      </c>
      <c r="AU481" s="18" t="s">
        <v>88</v>
      </c>
    </row>
    <row r="482" s="13" customFormat="1">
      <c r="A482" s="13"/>
      <c r="B482" s="225"/>
      <c r="C482" s="226"/>
      <c r="D482" s="223" t="s">
        <v>170</v>
      </c>
      <c r="E482" s="227" t="s">
        <v>19</v>
      </c>
      <c r="F482" s="228" t="s">
        <v>875</v>
      </c>
      <c r="G482" s="226"/>
      <c r="H482" s="229">
        <v>8</v>
      </c>
      <c r="I482" s="230"/>
      <c r="J482" s="226"/>
      <c r="K482" s="226"/>
      <c r="L482" s="231"/>
      <c r="M482" s="232"/>
      <c r="N482" s="233"/>
      <c r="O482" s="233"/>
      <c r="P482" s="233"/>
      <c r="Q482" s="233"/>
      <c r="R482" s="233"/>
      <c r="S482" s="233"/>
      <c r="T482" s="234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5" t="s">
        <v>170</v>
      </c>
      <c r="AU482" s="235" t="s">
        <v>88</v>
      </c>
      <c r="AV482" s="13" t="s">
        <v>88</v>
      </c>
      <c r="AW482" s="13" t="s">
        <v>37</v>
      </c>
      <c r="AX482" s="13" t="s">
        <v>78</v>
      </c>
      <c r="AY482" s="235" t="s">
        <v>157</v>
      </c>
    </row>
    <row r="483" s="2" customFormat="1" ht="21.75" customHeight="1">
      <c r="A483" s="39"/>
      <c r="B483" s="40"/>
      <c r="C483" s="205" t="s">
        <v>876</v>
      </c>
      <c r="D483" s="205" t="s">
        <v>159</v>
      </c>
      <c r="E483" s="206" t="s">
        <v>877</v>
      </c>
      <c r="F483" s="207" t="s">
        <v>878</v>
      </c>
      <c r="G483" s="208" t="s">
        <v>271</v>
      </c>
      <c r="H483" s="209">
        <v>8</v>
      </c>
      <c r="I483" s="210"/>
      <c r="J483" s="211">
        <f>ROUND(I483*H483,2)</f>
        <v>0</v>
      </c>
      <c r="K483" s="207" t="s">
        <v>175</v>
      </c>
      <c r="L483" s="45"/>
      <c r="M483" s="212" t="s">
        <v>19</v>
      </c>
      <c r="N483" s="213" t="s">
        <v>49</v>
      </c>
      <c r="O483" s="85"/>
      <c r="P483" s="214">
        <f>O483*H483</f>
        <v>0</v>
      </c>
      <c r="Q483" s="214">
        <v>0.00042000000000000002</v>
      </c>
      <c r="R483" s="214">
        <f>Q483*H483</f>
        <v>0.0033600000000000001</v>
      </c>
      <c r="S483" s="214">
        <v>0</v>
      </c>
      <c r="T483" s="215">
        <f>S483*H483</f>
        <v>0</v>
      </c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R483" s="216" t="s">
        <v>164</v>
      </c>
      <c r="AT483" s="216" t="s">
        <v>159</v>
      </c>
      <c r="AU483" s="216" t="s">
        <v>88</v>
      </c>
      <c r="AY483" s="18" t="s">
        <v>157</v>
      </c>
      <c r="BE483" s="217">
        <f>IF(N483="základní",J483,0)</f>
        <v>0</v>
      </c>
      <c r="BF483" s="217">
        <f>IF(N483="snížená",J483,0)</f>
        <v>0</v>
      </c>
      <c r="BG483" s="217">
        <f>IF(N483="zákl. přenesená",J483,0)</f>
        <v>0</v>
      </c>
      <c r="BH483" s="217">
        <f>IF(N483="sníž. přenesená",J483,0)</f>
        <v>0</v>
      </c>
      <c r="BI483" s="217">
        <f>IF(N483="nulová",J483,0)</f>
        <v>0</v>
      </c>
      <c r="BJ483" s="18" t="s">
        <v>86</v>
      </c>
      <c r="BK483" s="217">
        <f>ROUND(I483*H483,2)</f>
        <v>0</v>
      </c>
      <c r="BL483" s="18" t="s">
        <v>164</v>
      </c>
      <c r="BM483" s="216" t="s">
        <v>879</v>
      </c>
    </row>
    <row r="484" s="2" customFormat="1">
      <c r="A484" s="39"/>
      <c r="B484" s="40"/>
      <c r="C484" s="41"/>
      <c r="D484" s="218" t="s">
        <v>166</v>
      </c>
      <c r="E484" s="41"/>
      <c r="F484" s="219" t="s">
        <v>880</v>
      </c>
      <c r="G484" s="41"/>
      <c r="H484" s="41"/>
      <c r="I484" s="220"/>
      <c r="J484" s="41"/>
      <c r="K484" s="41"/>
      <c r="L484" s="45"/>
      <c r="M484" s="221"/>
      <c r="N484" s="222"/>
      <c r="O484" s="85"/>
      <c r="P484" s="85"/>
      <c r="Q484" s="85"/>
      <c r="R484" s="85"/>
      <c r="S484" s="85"/>
      <c r="T484" s="86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T484" s="18" t="s">
        <v>166</v>
      </c>
      <c r="AU484" s="18" t="s">
        <v>88</v>
      </c>
    </row>
    <row r="485" s="13" customFormat="1">
      <c r="A485" s="13"/>
      <c r="B485" s="225"/>
      <c r="C485" s="226"/>
      <c r="D485" s="223" t="s">
        <v>170</v>
      </c>
      <c r="E485" s="227" t="s">
        <v>19</v>
      </c>
      <c r="F485" s="228" t="s">
        <v>875</v>
      </c>
      <c r="G485" s="226"/>
      <c r="H485" s="229">
        <v>8</v>
      </c>
      <c r="I485" s="230"/>
      <c r="J485" s="226"/>
      <c r="K485" s="226"/>
      <c r="L485" s="231"/>
      <c r="M485" s="232"/>
      <c r="N485" s="233"/>
      <c r="O485" s="233"/>
      <c r="P485" s="233"/>
      <c r="Q485" s="233"/>
      <c r="R485" s="233"/>
      <c r="S485" s="233"/>
      <c r="T485" s="234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5" t="s">
        <v>170</v>
      </c>
      <c r="AU485" s="235" t="s">
        <v>88</v>
      </c>
      <c r="AV485" s="13" t="s">
        <v>88</v>
      </c>
      <c r="AW485" s="13" t="s">
        <v>37</v>
      </c>
      <c r="AX485" s="13" t="s">
        <v>78</v>
      </c>
      <c r="AY485" s="235" t="s">
        <v>157</v>
      </c>
    </row>
    <row r="486" s="2" customFormat="1" ht="16.5" customHeight="1">
      <c r="A486" s="39"/>
      <c r="B486" s="40"/>
      <c r="C486" s="236" t="s">
        <v>881</v>
      </c>
      <c r="D486" s="236" t="s">
        <v>242</v>
      </c>
      <c r="E486" s="237" t="s">
        <v>882</v>
      </c>
      <c r="F486" s="238" t="s">
        <v>883</v>
      </c>
      <c r="G486" s="239" t="s">
        <v>271</v>
      </c>
      <c r="H486" s="240">
        <v>8</v>
      </c>
      <c r="I486" s="241"/>
      <c r="J486" s="242">
        <f>ROUND(I486*H486,2)</f>
        <v>0</v>
      </c>
      <c r="K486" s="238" t="s">
        <v>19</v>
      </c>
      <c r="L486" s="243"/>
      <c r="M486" s="244" t="s">
        <v>19</v>
      </c>
      <c r="N486" s="245" t="s">
        <v>49</v>
      </c>
      <c r="O486" s="85"/>
      <c r="P486" s="214">
        <f>O486*H486</f>
        <v>0</v>
      </c>
      <c r="Q486" s="214">
        <v>0.001</v>
      </c>
      <c r="R486" s="214">
        <f>Q486*H486</f>
        <v>0.0080000000000000002</v>
      </c>
      <c r="S486" s="214">
        <v>0</v>
      </c>
      <c r="T486" s="215">
        <f>S486*H486</f>
        <v>0</v>
      </c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R486" s="216" t="s">
        <v>214</v>
      </c>
      <c r="AT486" s="216" t="s">
        <v>242</v>
      </c>
      <c r="AU486" s="216" t="s">
        <v>88</v>
      </c>
      <c r="AY486" s="18" t="s">
        <v>157</v>
      </c>
      <c r="BE486" s="217">
        <f>IF(N486="základní",J486,0)</f>
        <v>0</v>
      </c>
      <c r="BF486" s="217">
        <f>IF(N486="snížená",J486,0)</f>
        <v>0</v>
      </c>
      <c r="BG486" s="217">
        <f>IF(N486="zákl. přenesená",J486,0)</f>
        <v>0</v>
      </c>
      <c r="BH486" s="217">
        <f>IF(N486="sníž. přenesená",J486,0)</f>
        <v>0</v>
      </c>
      <c r="BI486" s="217">
        <f>IF(N486="nulová",J486,0)</f>
        <v>0</v>
      </c>
      <c r="BJ486" s="18" t="s">
        <v>86</v>
      </c>
      <c r="BK486" s="217">
        <f>ROUND(I486*H486,2)</f>
        <v>0</v>
      </c>
      <c r="BL486" s="18" t="s">
        <v>164</v>
      </c>
      <c r="BM486" s="216" t="s">
        <v>884</v>
      </c>
    </row>
    <row r="487" s="13" customFormat="1">
      <c r="A487" s="13"/>
      <c r="B487" s="225"/>
      <c r="C487" s="226"/>
      <c r="D487" s="223" t="s">
        <v>170</v>
      </c>
      <c r="E487" s="227" t="s">
        <v>19</v>
      </c>
      <c r="F487" s="228" t="s">
        <v>885</v>
      </c>
      <c r="G487" s="226"/>
      <c r="H487" s="229">
        <v>8</v>
      </c>
      <c r="I487" s="230"/>
      <c r="J487" s="226"/>
      <c r="K487" s="226"/>
      <c r="L487" s="231"/>
      <c r="M487" s="232"/>
      <c r="N487" s="233"/>
      <c r="O487" s="233"/>
      <c r="P487" s="233"/>
      <c r="Q487" s="233"/>
      <c r="R487" s="233"/>
      <c r="S487" s="233"/>
      <c r="T487" s="234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5" t="s">
        <v>170</v>
      </c>
      <c r="AU487" s="235" t="s">
        <v>88</v>
      </c>
      <c r="AV487" s="13" t="s">
        <v>88</v>
      </c>
      <c r="AW487" s="13" t="s">
        <v>37</v>
      </c>
      <c r="AX487" s="13" t="s">
        <v>78</v>
      </c>
      <c r="AY487" s="235" t="s">
        <v>157</v>
      </c>
    </row>
    <row r="488" s="2" customFormat="1" ht="16.5" customHeight="1">
      <c r="A488" s="39"/>
      <c r="B488" s="40"/>
      <c r="C488" s="236" t="s">
        <v>886</v>
      </c>
      <c r="D488" s="236" t="s">
        <v>242</v>
      </c>
      <c r="E488" s="237" t="s">
        <v>887</v>
      </c>
      <c r="F488" s="238" t="s">
        <v>888</v>
      </c>
      <c r="G488" s="239" t="s">
        <v>271</v>
      </c>
      <c r="H488" s="240">
        <v>3</v>
      </c>
      <c r="I488" s="241"/>
      <c r="J488" s="242">
        <f>ROUND(I488*H488,2)</f>
        <v>0</v>
      </c>
      <c r="K488" s="238" t="s">
        <v>19</v>
      </c>
      <c r="L488" s="243"/>
      <c r="M488" s="244" t="s">
        <v>19</v>
      </c>
      <c r="N488" s="245" t="s">
        <v>49</v>
      </c>
      <c r="O488" s="85"/>
      <c r="P488" s="214">
        <f>O488*H488</f>
        <v>0</v>
      </c>
      <c r="Q488" s="214">
        <v>0.001</v>
      </c>
      <c r="R488" s="214">
        <f>Q488*H488</f>
        <v>0.0030000000000000001</v>
      </c>
      <c r="S488" s="214">
        <v>0</v>
      </c>
      <c r="T488" s="215">
        <f>S488*H488</f>
        <v>0</v>
      </c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R488" s="216" t="s">
        <v>214</v>
      </c>
      <c r="AT488" s="216" t="s">
        <v>242</v>
      </c>
      <c r="AU488" s="216" t="s">
        <v>88</v>
      </c>
      <c r="AY488" s="18" t="s">
        <v>157</v>
      </c>
      <c r="BE488" s="217">
        <f>IF(N488="základní",J488,0)</f>
        <v>0</v>
      </c>
      <c r="BF488" s="217">
        <f>IF(N488="snížená",J488,0)</f>
        <v>0</v>
      </c>
      <c r="BG488" s="217">
        <f>IF(N488="zákl. přenesená",J488,0)</f>
        <v>0</v>
      </c>
      <c r="BH488" s="217">
        <f>IF(N488="sníž. přenesená",J488,0)</f>
        <v>0</v>
      </c>
      <c r="BI488" s="217">
        <f>IF(N488="nulová",J488,0)</f>
        <v>0</v>
      </c>
      <c r="BJ488" s="18" t="s">
        <v>86</v>
      </c>
      <c r="BK488" s="217">
        <f>ROUND(I488*H488,2)</f>
        <v>0</v>
      </c>
      <c r="BL488" s="18" t="s">
        <v>164</v>
      </c>
      <c r="BM488" s="216" t="s">
        <v>889</v>
      </c>
    </row>
    <row r="489" s="13" customFormat="1">
      <c r="A489" s="13"/>
      <c r="B489" s="225"/>
      <c r="C489" s="226"/>
      <c r="D489" s="223" t="s">
        <v>170</v>
      </c>
      <c r="E489" s="227" t="s">
        <v>19</v>
      </c>
      <c r="F489" s="228" t="s">
        <v>890</v>
      </c>
      <c r="G489" s="226"/>
      <c r="H489" s="229">
        <v>3</v>
      </c>
      <c r="I489" s="230"/>
      <c r="J489" s="226"/>
      <c r="K489" s="226"/>
      <c r="L489" s="231"/>
      <c r="M489" s="232"/>
      <c r="N489" s="233"/>
      <c r="O489" s="233"/>
      <c r="P489" s="233"/>
      <c r="Q489" s="233"/>
      <c r="R489" s="233"/>
      <c r="S489" s="233"/>
      <c r="T489" s="234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5" t="s">
        <v>170</v>
      </c>
      <c r="AU489" s="235" t="s">
        <v>88</v>
      </c>
      <c r="AV489" s="13" t="s">
        <v>88</v>
      </c>
      <c r="AW489" s="13" t="s">
        <v>37</v>
      </c>
      <c r="AX489" s="13" t="s">
        <v>78</v>
      </c>
      <c r="AY489" s="235" t="s">
        <v>157</v>
      </c>
    </row>
    <row r="490" s="12" customFormat="1" ht="22.8" customHeight="1">
      <c r="A490" s="12"/>
      <c r="B490" s="189"/>
      <c r="C490" s="190"/>
      <c r="D490" s="191" t="s">
        <v>77</v>
      </c>
      <c r="E490" s="203" t="s">
        <v>735</v>
      </c>
      <c r="F490" s="203" t="s">
        <v>891</v>
      </c>
      <c r="G490" s="190"/>
      <c r="H490" s="190"/>
      <c r="I490" s="193"/>
      <c r="J490" s="204">
        <f>BK490</f>
        <v>0</v>
      </c>
      <c r="K490" s="190"/>
      <c r="L490" s="195"/>
      <c r="M490" s="196"/>
      <c r="N490" s="197"/>
      <c r="O490" s="197"/>
      <c r="P490" s="198">
        <f>SUM(P491:P499)</f>
        <v>0</v>
      </c>
      <c r="Q490" s="197"/>
      <c r="R490" s="198">
        <f>SUM(R491:R499)</f>
        <v>0</v>
      </c>
      <c r="S490" s="197"/>
      <c r="T490" s="199">
        <f>SUM(T491:T499)</f>
        <v>46.358400000000003</v>
      </c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R490" s="200" t="s">
        <v>86</v>
      </c>
      <c r="AT490" s="201" t="s">
        <v>77</v>
      </c>
      <c r="AU490" s="201" t="s">
        <v>86</v>
      </c>
      <c r="AY490" s="200" t="s">
        <v>157</v>
      </c>
      <c r="BK490" s="202">
        <f>SUM(BK491:BK499)</f>
        <v>0</v>
      </c>
    </row>
    <row r="491" s="2" customFormat="1" ht="24.15" customHeight="1">
      <c r="A491" s="39"/>
      <c r="B491" s="40"/>
      <c r="C491" s="205" t="s">
        <v>892</v>
      </c>
      <c r="D491" s="205" t="s">
        <v>159</v>
      </c>
      <c r="E491" s="206" t="s">
        <v>893</v>
      </c>
      <c r="F491" s="207" t="s">
        <v>894</v>
      </c>
      <c r="G491" s="208" t="s">
        <v>320</v>
      </c>
      <c r="H491" s="209">
        <v>45</v>
      </c>
      <c r="I491" s="210"/>
      <c r="J491" s="211">
        <f>ROUND(I491*H491,2)</f>
        <v>0</v>
      </c>
      <c r="K491" s="207" t="s">
        <v>163</v>
      </c>
      <c r="L491" s="45"/>
      <c r="M491" s="212" t="s">
        <v>19</v>
      </c>
      <c r="N491" s="213" t="s">
        <v>49</v>
      </c>
      <c r="O491" s="85"/>
      <c r="P491" s="214">
        <f>O491*H491</f>
        <v>0</v>
      </c>
      <c r="Q491" s="214">
        <v>0</v>
      </c>
      <c r="R491" s="214">
        <f>Q491*H491</f>
        <v>0</v>
      </c>
      <c r="S491" s="214">
        <v>0.040000000000000001</v>
      </c>
      <c r="T491" s="215">
        <f>S491*H491</f>
        <v>1.8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216" t="s">
        <v>164</v>
      </c>
      <c r="AT491" s="216" t="s">
        <v>159</v>
      </c>
      <c r="AU491" s="216" t="s">
        <v>88</v>
      </c>
      <c r="AY491" s="18" t="s">
        <v>157</v>
      </c>
      <c r="BE491" s="217">
        <f>IF(N491="základní",J491,0)</f>
        <v>0</v>
      </c>
      <c r="BF491" s="217">
        <f>IF(N491="snížená",J491,0)</f>
        <v>0</v>
      </c>
      <c r="BG491" s="217">
        <f>IF(N491="zákl. přenesená",J491,0)</f>
        <v>0</v>
      </c>
      <c r="BH491" s="217">
        <f>IF(N491="sníž. přenesená",J491,0)</f>
        <v>0</v>
      </c>
      <c r="BI491" s="217">
        <f>IF(N491="nulová",J491,0)</f>
        <v>0</v>
      </c>
      <c r="BJ491" s="18" t="s">
        <v>86</v>
      </c>
      <c r="BK491" s="217">
        <f>ROUND(I491*H491,2)</f>
        <v>0</v>
      </c>
      <c r="BL491" s="18" t="s">
        <v>164</v>
      </c>
      <c r="BM491" s="216" t="s">
        <v>895</v>
      </c>
    </row>
    <row r="492" s="2" customFormat="1">
      <c r="A492" s="39"/>
      <c r="B492" s="40"/>
      <c r="C492" s="41"/>
      <c r="D492" s="218" t="s">
        <v>166</v>
      </c>
      <c r="E492" s="41"/>
      <c r="F492" s="219" t="s">
        <v>896</v>
      </c>
      <c r="G492" s="41"/>
      <c r="H492" s="41"/>
      <c r="I492" s="220"/>
      <c r="J492" s="41"/>
      <c r="K492" s="41"/>
      <c r="L492" s="45"/>
      <c r="M492" s="221"/>
      <c r="N492" s="222"/>
      <c r="O492" s="85"/>
      <c r="P492" s="85"/>
      <c r="Q492" s="85"/>
      <c r="R492" s="85"/>
      <c r="S492" s="85"/>
      <c r="T492" s="86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T492" s="18" t="s">
        <v>166</v>
      </c>
      <c r="AU492" s="18" t="s">
        <v>88</v>
      </c>
    </row>
    <row r="493" s="13" customFormat="1">
      <c r="A493" s="13"/>
      <c r="B493" s="225"/>
      <c r="C493" s="226"/>
      <c r="D493" s="223" t="s">
        <v>170</v>
      </c>
      <c r="E493" s="227" t="s">
        <v>19</v>
      </c>
      <c r="F493" s="228" t="s">
        <v>897</v>
      </c>
      <c r="G493" s="226"/>
      <c r="H493" s="229">
        <v>45</v>
      </c>
      <c r="I493" s="230"/>
      <c r="J493" s="226"/>
      <c r="K493" s="226"/>
      <c r="L493" s="231"/>
      <c r="M493" s="232"/>
      <c r="N493" s="233"/>
      <c r="O493" s="233"/>
      <c r="P493" s="233"/>
      <c r="Q493" s="233"/>
      <c r="R493" s="233"/>
      <c r="S493" s="233"/>
      <c r="T493" s="234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5" t="s">
        <v>170</v>
      </c>
      <c r="AU493" s="235" t="s">
        <v>88</v>
      </c>
      <c r="AV493" s="13" t="s">
        <v>88</v>
      </c>
      <c r="AW493" s="13" t="s">
        <v>37</v>
      </c>
      <c r="AX493" s="13" t="s">
        <v>78</v>
      </c>
      <c r="AY493" s="235" t="s">
        <v>157</v>
      </c>
    </row>
    <row r="494" s="2" customFormat="1" ht="24.15" customHeight="1">
      <c r="A494" s="39"/>
      <c r="B494" s="40"/>
      <c r="C494" s="205" t="s">
        <v>898</v>
      </c>
      <c r="D494" s="205" t="s">
        <v>159</v>
      </c>
      <c r="E494" s="206" t="s">
        <v>899</v>
      </c>
      <c r="F494" s="207" t="s">
        <v>900</v>
      </c>
      <c r="G494" s="208" t="s">
        <v>174</v>
      </c>
      <c r="H494" s="209">
        <v>103.16</v>
      </c>
      <c r="I494" s="210"/>
      <c r="J494" s="211">
        <f>ROUND(I494*H494,2)</f>
        <v>0</v>
      </c>
      <c r="K494" s="207" t="s">
        <v>163</v>
      </c>
      <c r="L494" s="45"/>
      <c r="M494" s="212" t="s">
        <v>19</v>
      </c>
      <c r="N494" s="213" t="s">
        <v>49</v>
      </c>
      <c r="O494" s="85"/>
      <c r="P494" s="214">
        <f>O494*H494</f>
        <v>0</v>
      </c>
      <c r="Q494" s="214">
        <v>0</v>
      </c>
      <c r="R494" s="214">
        <f>Q494*H494</f>
        <v>0</v>
      </c>
      <c r="S494" s="214">
        <v>0.23999999999999999</v>
      </c>
      <c r="T494" s="215">
        <f>S494*H494</f>
        <v>24.758399999999998</v>
      </c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R494" s="216" t="s">
        <v>164</v>
      </c>
      <c r="AT494" s="216" t="s">
        <v>159</v>
      </c>
      <c r="AU494" s="216" t="s">
        <v>88</v>
      </c>
      <c r="AY494" s="18" t="s">
        <v>157</v>
      </c>
      <c r="BE494" s="217">
        <f>IF(N494="základní",J494,0)</f>
        <v>0</v>
      </c>
      <c r="BF494" s="217">
        <f>IF(N494="snížená",J494,0)</f>
        <v>0</v>
      </c>
      <c r="BG494" s="217">
        <f>IF(N494="zákl. přenesená",J494,0)</f>
        <v>0</v>
      </c>
      <c r="BH494" s="217">
        <f>IF(N494="sníž. přenesená",J494,0)</f>
        <v>0</v>
      </c>
      <c r="BI494" s="217">
        <f>IF(N494="nulová",J494,0)</f>
        <v>0</v>
      </c>
      <c r="BJ494" s="18" t="s">
        <v>86</v>
      </c>
      <c r="BK494" s="217">
        <f>ROUND(I494*H494,2)</f>
        <v>0</v>
      </c>
      <c r="BL494" s="18" t="s">
        <v>164</v>
      </c>
      <c r="BM494" s="216" t="s">
        <v>901</v>
      </c>
    </row>
    <row r="495" s="2" customFormat="1">
      <c r="A495" s="39"/>
      <c r="B495" s="40"/>
      <c r="C495" s="41"/>
      <c r="D495" s="218" t="s">
        <v>166</v>
      </c>
      <c r="E495" s="41"/>
      <c r="F495" s="219" t="s">
        <v>902</v>
      </c>
      <c r="G495" s="41"/>
      <c r="H495" s="41"/>
      <c r="I495" s="220"/>
      <c r="J495" s="41"/>
      <c r="K495" s="41"/>
      <c r="L495" s="45"/>
      <c r="M495" s="221"/>
      <c r="N495" s="222"/>
      <c r="O495" s="85"/>
      <c r="P495" s="85"/>
      <c r="Q495" s="85"/>
      <c r="R495" s="85"/>
      <c r="S495" s="85"/>
      <c r="T495" s="86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T495" s="18" t="s">
        <v>166</v>
      </c>
      <c r="AU495" s="18" t="s">
        <v>88</v>
      </c>
    </row>
    <row r="496" s="13" customFormat="1">
      <c r="A496" s="13"/>
      <c r="B496" s="225"/>
      <c r="C496" s="226"/>
      <c r="D496" s="223" t="s">
        <v>170</v>
      </c>
      <c r="E496" s="227" t="s">
        <v>19</v>
      </c>
      <c r="F496" s="228" t="s">
        <v>903</v>
      </c>
      <c r="G496" s="226"/>
      <c r="H496" s="229">
        <v>103.16</v>
      </c>
      <c r="I496" s="230"/>
      <c r="J496" s="226"/>
      <c r="K496" s="226"/>
      <c r="L496" s="231"/>
      <c r="M496" s="232"/>
      <c r="N496" s="233"/>
      <c r="O496" s="233"/>
      <c r="P496" s="233"/>
      <c r="Q496" s="233"/>
      <c r="R496" s="233"/>
      <c r="S496" s="233"/>
      <c r="T496" s="234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5" t="s">
        <v>170</v>
      </c>
      <c r="AU496" s="235" t="s">
        <v>88</v>
      </c>
      <c r="AV496" s="13" t="s">
        <v>88</v>
      </c>
      <c r="AW496" s="13" t="s">
        <v>37</v>
      </c>
      <c r="AX496" s="13" t="s">
        <v>78</v>
      </c>
      <c r="AY496" s="235" t="s">
        <v>157</v>
      </c>
    </row>
    <row r="497" s="2" customFormat="1" ht="16.5" customHeight="1">
      <c r="A497" s="39"/>
      <c r="B497" s="40"/>
      <c r="C497" s="205" t="s">
        <v>904</v>
      </c>
      <c r="D497" s="205" t="s">
        <v>159</v>
      </c>
      <c r="E497" s="206" t="s">
        <v>905</v>
      </c>
      <c r="F497" s="207" t="s">
        <v>906</v>
      </c>
      <c r="G497" s="208" t="s">
        <v>174</v>
      </c>
      <c r="H497" s="209">
        <v>9</v>
      </c>
      <c r="I497" s="210"/>
      <c r="J497" s="211">
        <f>ROUND(I497*H497,2)</f>
        <v>0</v>
      </c>
      <c r="K497" s="207" t="s">
        <v>163</v>
      </c>
      <c r="L497" s="45"/>
      <c r="M497" s="212" t="s">
        <v>19</v>
      </c>
      <c r="N497" s="213" t="s">
        <v>49</v>
      </c>
      <c r="O497" s="85"/>
      <c r="P497" s="214">
        <f>O497*H497</f>
        <v>0</v>
      </c>
      <c r="Q497" s="214">
        <v>0</v>
      </c>
      <c r="R497" s="214">
        <f>Q497*H497</f>
        <v>0</v>
      </c>
      <c r="S497" s="214">
        <v>2.2000000000000002</v>
      </c>
      <c r="T497" s="215">
        <f>S497*H497</f>
        <v>19.800000000000001</v>
      </c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R497" s="216" t="s">
        <v>164</v>
      </c>
      <c r="AT497" s="216" t="s">
        <v>159</v>
      </c>
      <c r="AU497" s="216" t="s">
        <v>88</v>
      </c>
      <c r="AY497" s="18" t="s">
        <v>157</v>
      </c>
      <c r="BE497" s="217">
        <f>IF(N497="základní",J497,0)</f>
        <v>0</v>
      </c>
      <c r="BF497" s="217">
        <f>IF(N497="snížená",J497,0)</f>
        <v>0</v>
      </c>
      <c r="BG497" s="217">
        <f>IF(N497="zákl. přenesená",J497,0)</f>
        <v>0</v>
      </c>
      <c r="BH497" s="217">
        <f>IF(N497="sníž. přenesená",J497,0)</f>
        <v>0</v>
      </c>
      <c r="BI497" s="217">
        <f>IF(N497="nulová",J497,0)</f>
        <v>0</v>
      </c>
      <c r="BJ497" s="18" t="s">
        <v>86</v>
      </c>
      <c r="BK497" s="217">
        <f>ROUND(I497*H497,2)</f>
        <v>0</v>
      </c>
      <c r="BL497" s="18" t="s">
        <v>164</v>
      </c>
      <c r="BM497" s="216" t="s">
        <v>907</v>
      </c>
    </row>
    <row r="498" s="2" customFormat="1">
      <c r="A498" s="39"/>
      <c r="B498" s="40"/>
      <c r="C498" s="41"/>
      <c r="D498" s="218" t="s">
        <v>166</v>
      </c>
      <c r="E498" s="41"/>
      <c r="F498" s="219" t="s">
        <v>908</v>
      </c>
      <c r="G498" s="41"/>
      <c r="H498" s="41"/>
      <c r="I498" s="220"/>
      <c r="J498" s="41"/>
      <c r="K498" s="41"/>
      <c r="L498" s="45"/>
      <c r="M498" s="221"/>
      <c r="N498" s="222"/>
      <c r="O498" s="85"/>
      <c r="P498" s="85"/>
      <c r="Q498" s="85"/>
      <c r="R498" s="85"/>
      <c r="S498" s="85"/>
      <c r="T498" s="86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T498" s="18" t="s">
        <v>166</v>
      </c>
      <c r="AU498" s="18" t="s">
        <v>88</v>
      </c>
    </row>
    <row r="499" s="13" customFormat="1">
      <c r="A499" s="13"/>
      <c r="B499" s="225"/>
      <c r="C499" s="226"/>
      <c r="D499" s="223" t="s">
        <v>170</v>
      </c>
      <c r="E499" s="227" t="s">
        <v>19</v>
      </c>
      <c r="F499" s="228" t="s">
        <v>909</v>
      </c>
      <c r="G499" s="226"/>
      <c r="H499" s="229">
        <v>9</v>
      </c>
      <c r="I499" s="230"/>
      <c r="J499" s="226"/>
      <c r="K499" s="226"/>
      <c r="L499" s="231"/>
      <c r="M499" s="232"/>
      <c r="N499" s="233"/>
      <c r="O499" s="233"/>
      <c r="P499" s="233"/>
      <c r="Q499" s="233"/>
      <c r="R499" s="233"/>
      <c r="S499" s="233"/>
      <c r="T499" s="234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5" t="s">
        <v>170</v>
      </c>
      <c r="AU499" s="235" t="s">
        <v>88</v>
      </c>
      <c r="AV499" s="13" t="s">
        <v>88</v>
      </c>
      <c r="AW499" s="13" t="s">
        <v>37</v>
      </c>
      <c r="AX499" s="13" t="s">
        <v>78</v>
      </c>
      <c r="AY499" s="235" t="s">
        <v>157</v>
      </c>
    </row>
    <row r="500" s="12" customFormat="1" ht="22.8" customHeight="1">
      <c r="A500" s="12"/>
      <c r="B500" s="189"/>
      <c r="C500" s="190"/>
      <c r="D500" s="191" t="s">
        <v>77</v>
      </c>
      <c r="E500" s="203" t="s">
        <v>910</v>
      </c>
      <c r="F500" s="203" t="s">
        <v>911</v>
      </c>
      <c r="G500" s="190"/>
      <c r="H500" s="190"/>
      <c r="I500" s="193"/>
      <c r="J500" s="204">
        <f>BK500</f>
        <v>0</v>
      </c>
      <c r="K500" s="190"/>
      <c r="L500" s="195"/>
      <c r="M500" s="196"/>
      <c r="N500" s="197"/>
      <c r="O500" s="197"/>
      <c r="P500" s="198">
        <f>SUM(P501:P511)</f>
        <v>0</v>
      </c>
      <c r="Q500" s="197"/>
      <c r="R500" s="198">
        <f>SUM(R501:R511)</f>
        <v>0</v>
      </c>
      <c r="S500" s="197"/>
      <c r="T500" s="199">
        <f>SUM(T501:T511)</f>
        <v>0</v>
      </c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R500" s="200" t="s">
        <v>86</v>
      </c>
      <c r="AT500" s="201" t="s">
        <v>77</v>
      </c>
      <c r="AU500" s="201" t="s">
        <v>86</v>
      </c>
      <c r="AY500" s="200" t="s">
        <v>157</v>
      </c>
      <c r="BK500" s="202">
        <f>SUM(BK501:BK511)</f>
        <v>0</v>
      </c>
    </row>
    <row r="501" s="2" customFormat="1" ht="16.5" customHeight="1">
      <c r="A501" s="39"/>
      <c r="B501" s="40"/>
      <c r="C501" s="205" t="s">
        <v>912</v>
      </c>
      <c r="D501" s="205" t="s">
        <v>159</v>
      </c>
      <c r="E501" s="206" t="s">
        <v>913</v>
      </c>
      <c r="F501" s="207" t="s">
        <v>914</v>
      </c>
      <c r="G501" s="208" t="s">
        <v>223</v>
      </c>
      <c r="H501" s="209">
        <v>46.357999999999997</v>
      </c>
      <c r="I501" s="210"/>
      <c r="J501" s="211">
        <f>ROUND(I501*H501,2)</f>
        <v>0</v>
      </c>
      <c r="K501" s="207" t="s">
        <v>163</v>
      </c>
      <c r="L501" s="45"/>
      <c r="M501" s="212" t="s">
        <v>19</v>
      </c>
      <c r="N501" s="213" t="s">
        <v>49</v>
      </c>
      <c r="O501" s="85"/>
      <c r="P501" s="214">
        <f>O501*H501</f>
        <v>0</v>
      </c>
      <c r="Q501" s="214">
        <v>0</v>
      </c>
      <c r="R501" s="214">
        <f>Q501*H501</f>
        <v>0</v>
      </c>
      <c r="S501" s="214">
        <v>0</v>
      </c>
      <c r="T501" s="215">
        <f>S501*H501</f>
        <v>0</v>
      </c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R501" s="216" t="s">
        <v>164</v>
      </c>
      <c r="AT501" s="216" t="s">
        <v>159</v>
      </c>
      <c r="AU501" s="216" t="s">
        <v>88</v>
      </c>
      <c r="AY501" s="18" t="s">
        <v>157</v>
      </c>
      <c r="BE501" s="217">
        <f>IF(N501="základní",J501,0)</f>
        <v>0</v>
      </c>
      <c r="BF501" s="217">
        <f>IF(N501="snížená",J501,0)</f>
        <v>0</v>
      </c>
      <c r="BG501" s="217">
        <f>IF(N501="zákl. přenesená",J501,0)</f>
        <v>0</v>
      </c>
      <c r="BH501" s="217">
        <f>IF(N501="sníž. přenesená",J501,0)</f>
        <v>0</v>
      </c>
      <c r="BI501" s="217">
        <f>IF(N501="nulová",J501,0)</f>
        <v>0</v>
      </c>
      <c r="BJ501" s="18" t="s">
        <v>86</v>
      </c>
      <c r="BK501" s="217">
        <f>ROUND(I501*H501,2)</f>
        <v>0</v>
      </c>
      <c r="BL501" s="18" t="s">
        <v>164</v>
      </c>
      <c r="BM501" s="216" t="s">
        <v>915</v>
      </c>
    </row>
    <row r="502" s="2" customFormat="1">
      <c r="A502" s="39"/>
      <c r="B502" s="40"/>
      <c r="C502" s="41"/>
      <c r="D502" s="218" t="s">
        <v>166</v>
      </c>
      <c r="E502" s="41"/>
      <c r="F502" s="219" t="s">
        <v>916</v>
      </c>
      <c r="G502" s="41"/>
      <c r="H502" s="41"/>
      <c r="I502" s="220"/>
      <c r="J502" s="41"/>
      <c r="K502" s="41"/>
      <c r="L502" s="45"/>
      <c r="M502" s="221"/>
      <c r="N502" s="222"/>
      <c r="O502" s="85"/>
      <c r="P502" s="85"/>
      <c r="Q502" s="85"/>
      <c r="R502" s="85"/>
      <c r="S502" s="85"/>
      <c r="T502" s="86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T502" s="18" t="s">
        <v>166</v>
      </c>
      <c r="AU502" s="18" t="s">
        <v>88</v>
      </c>
    </row>
    <row r="503" s="2" customFormat="1" ht="21.75" customHeight="1">
      <c r="A503" s="39"/>
      <c r="B503" s="40"/>
      <c r="C503" s="205" t="s">
        <v>917</v>
      </c>
      <c r="D503" s="205" t="s">
        <v>159</v>
      </c>
      <c r="E503" s="206" t="s">
        <v>918</v>
      </c>
      <c r="F503" s="207" t="s">
        <v>919</v>
      </c>
      <c r="G503" s="208" t="s">
        <v>223</v>
      </c>
      <c r="H503" s="209">
        <v>46.357999999999997</v>
      </c>
      <c r="I503" s="210"/>
      <c r="J503" s="211">
        <f>ROUND(I503*H503,2)</f>
        <v>0</v>
      </c>
      <c r="K503" s="207" t="s">
        <v>163</v>
      </c>
      <c r="L503" s="45"/>
      <c r="M503" s="212" t="s">
        <v>19</v>
      </c>
      <c r="N503" s="213" t="s">
        <v>49</v>
      </c>
      <c r="O503" s="85"/>
      <c r="P503" s="214">
        <f>O503*H503</f>
        <v>0</v>
      </c>
      <c r="Q503" s="214">
        <v>0</v>
      </c>
      <c r="R503" s="214">
        <f>Q503*H503</f>
        <v>0</v>
      </c>
      <c r="S503" s="214">
        <v>0</v>
      </c>
      <c r="T503" s="215">
        <f>S503*H503</f>
        <v>0</v>
      </c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R503" s="216" t="s">
        <v>164</v>
      </c>
      <c r="AT503" s="216" t="s">
        <v>159</v>
      </c>
      <c r="AU503" s="216" t="s">
        <v>88</v>
      </c>
      <c r="AY503" s="18" t="s">
        <v>157</v>
      </c>
      <c r="BE503" s="217">
        <f>IF(N503="základní",J503,0)</f>
        <v>0</v>
      </c>
      <c r="BF503" s="217">
        <f>IF(N503="snížená",J503,0)</f>
        <v>0</v>
      </c>
      <c r="BG503" s="217">
        <f>IF(N503="zákl. přenesená",J503,0)</f>
        <v>0</v>
      </c>
      <c r="BH503" s="217">
        <f>IF(N503="sníž. přenesená",J503,0)</f>
        <v>0</v>
      </c>
      <c r="BI503" s="217">
        <f>IF(N503="nulová",J503,0)</f>
        <v>0</v>
      </c>
      <c r="BJ503" s="18" t="s">
        <v>86</v>
      </c>
      <c r="BK503" s="217">
        <f>ROUND(I503*H503,2)</f>
        <v>0</v>
      </c>
      <c r="BL503" s="18" t="s">
        <v>164</v>
      </c>
      <c r="BM503" s="216" t="s">
        <v>920</v>
      </c>
    </row>
    <row r="504" s="2" customFormat="1">
      <c r="A504" s="39"/>
      <c r="B504" s="40"/>
      <c r="C504" s="41"/>
      <c r="D504" s="218" t="s">
        <v>166</v>
      </c>
      <c r="E504" s="41"/>
      <c r="F504" s="219" t="s">
        <v>921</v>
      </c>
      <c r="G504" s="41"/>
      <c r="H504" s="41"/>
      <c r="I504" s="220"/>
      <c r="J504" s="41"/>
      <c r="K504" s="41"/>
      <c r="L504" s="45"/>
      <c r="M504" s="221"/>
      <c r="N504" s="222"/>
      <c r="O504" s="85"/>
      <c r="P504" s="85"/>
      <c r="Q504" s="85"/>
      <c r="R504" s="85"/>
      <c r="S504" s="85"/>
      <c r="T504" s="86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T504" s="18" t="s">
        <v>166</v>
      </c>
      <c r="AU504" s="18" t="s">
        <v>88</v>
      </c>
    </row>
    <row r="505" s="2" customFormat="1" ht="16.5" customHeight="1">
      <c r="A505" s="39"/>
      <c r="B505" s="40"/>
      <c r="C505" s="205" t="s">
        <v>922</v>
      </c>
      <c r="D505" s="205" t="s">
        <v>159</v>
      </c>
      <c r="E505" s="206" t="s">
        <v>923</v>
      </c>
      <c r="F505" s="207" t="s">
        <v>924</v>
      </c>
      <c r="G505" s="208" t="s">
        <v>223</v>
      </c>
      <c r="H505" s="209">
        <v>880.80200000000002</v>
      </c>
      <c r="I505" s="210"/>
      <c r="J505" s="211">
        <f>ROUND(I505*H505,2)</f>
        <v>0</v>
      </c>
      <c r="K505" s="207" t="s">
        <v>163</v>
      </c>
      <c r="L505" s="45"/>
      <c r="M505" s="212" t="s">
        <v>19</v>
      </c>
      <c r="N505" s="213" t="s">
        <v>49</v>
      </c>
      <c r="O505" s="85"/>
      <c r="P505" s="214">
        <f>O505*H505</f>
        <v>0</v>
      </c>
      <c r="Q505" s="214">
        <v>0</v>
      </c>
      <c r="R505" s="214">
        <f>Q505*H505</f>
        <v>0</v>
      </c>
      <c r="S505" s="214">
        <v>0</v>
      </c>
      <c r="T505" s="215">
        <f>S505*H505</f>
        <v>0</v>
      </c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R505" s="216" t="s">
        <v>164</v>
      </c>
      <c r="AT505" s="216" t="s">
        <v>159</v>
      </c>
      <c r="AU505" s="216" t="s">
        <v>88</v>
      </c>
      <c r="AY505" s="18" t="s">
        <v>157</v>
      </c>
      <c r="BE505" s="217">
        <f>IF(N505="základní",J505,0)</f>
        <v>0</v>
      </c>
      <c r="BF505" s="217">
        <f>IF(N505="snížená",J505,0)</f>
        <v>0</v>
      </c>
      <c r="BG505" s="217">
        <f>IF(N505="zákl. přenesená",J505,0)</f>
        <v>0</v>
      </c>
      <c r="BH505" s="217">
        <f>IF(N505="sníž. přenesená",J505,0)</f>
        <v>0</v>
      </c>
      <c r="BI505" s="217">
        <f>IF(N505="nulová",J505,0)</f>
        <v>0</v>
      </c>
      <c r="BJ505" s="18" t="s">
        <v>86</v>
      </c>
      <c r="BK505" s="217">
        <f>ROUND(I505*H505,2)</f>
        <v>0</v>
      </c>
      <c r="BL505" s="18" t="s">
        <v>164</v>
      </c>
      <c r="BM505" s="216" t="s">
        <v>925</v>
      </c>
    </row>
    <row r="506" s="2" customFormat="1">
      <c r="A506" s="39"/>
      <c r="B506" s="40"/>
      <c r="C506" s="41"/>
      <c r="D506" s="218" t="s">
        <v>166</v>
      </c>
      <c r="E506" s="41"/>
      <c r="F506" s="219" t="s">
        <v>926</v>
      </c>
      <c r="G506" s="41"/>
      <c r="H506" s="41"/>
      <c r="I506" s="220"/>
      <c r="J506" s="41"/>
      <c r="K506" s="41"/>
      <c r="L506" s="45"/>
      <c r="M506" s="221"/>
      <c r="N506" s="222"/>
      <c r="O506" s="85"/>
      <c r="P506" s="85"/>
      <c r="Q506" s="85"/>
      <c r="R506" s="85"/>
      <c r="S506" s="85"/>
      <c r="T506" s="86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T506" s="18" t="s">
        <v>166</v>
      </c>
      <c r="AU506" s="18" t="s">
        <v>88</v>
      </c>
    </row>
    <row r="507" s="13" customFormat="1">
      <c r="A507" s="13"/>
      <c r="B507" s="225"/>
      <c r="C507" s="226"/>
      <c r="D507" s="223" t="s">
        <v>170</v>
      </c>
      <c r="E507" s="226"/>
      <c r="F507" s="228" t="s">
        <v>927</v>
      </c>
      <c r="G507" s="226"/>
      <c r="H507" s="229">
        <v>880.80200000000002</v>
      </c>
      <c r="I507" s="230"/>
      <c r="J507" s="226"/>
      <c r="K507" s="226"/>
      <c r="L507" s="231"/>
      <c r="M507" s="232"/>
      <c r="N507" s="233"/>
      <c r="O507" s="233"/>
      <c r="P507" s="233"/>
      <c r="Q507" s="233"/>
      <c r="R507" s="233"/>
      <c r="S507" s="233"/>
      <c r="T507" s="234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5" t="s">
        <v>170</v>
      </c>
      <c r="AU507" s="235" t="s">
        <v>88</v>
      </c>
      <c r="AV507" s="13" t="s">
        <v>88</v>
      </c>
      <c r="AW507" s="13" t="s">
        <v>4</v>
      </c>
      <c r="AX507" s="13" t="s">
        <v>86</v>
      </c>
      <c r="AY507" s="235" t="s">
        <v>157</v>
      </c>
    </row>
    <row r="508" s="2" customFormat="1" ht="24.15" customHeight="1">
      <c r="A508" s="39"/>
      <c r="B508" s="40"/>
      <c r="C508" s="205" t="s">
        <v>928</v>
      </c>
      <c r="D508" s="205" t="s">
        <v>159</v>
      </c>
      <c r="E508" s="206" t="s">
        <v>929</v>
      </c>
      <c r="F508" s="207" t="s">
        <v>930</v>
      </c>
      <c r="G508" s="208" t="s">
        <v>223</v>
      </c>
      <c r="H508" s="209">
        <v>24.757999999999999</v>
      </c>
      <c r="I508" s="210"/>
      <c r="J508" s="211">
        <f>ROUND(I508*H508,2)</f>
        <v>0</v>
      </c>
      <c r="K508" s="207" t="s">
        <v>163</v>
      </c>
      <c r="L508" s="45"/>
      <c r="M508" s="212" t="s">
        <v>19</v>
      </c>
      <c r="N508" s="213" t="s">
        <v>49</v>
      </c>
      <c r="O508" s="85"/>
      <c r="P508" s="214">
        <f>O508*H508</f>
        <v>0</v>
      </c>
      <c r="Q508" s="214">
        <v>0</v>
      </c>
      <c r="R508" s="214">
        <f>Q508*H508</f>
        <v>0</v>
      </c>
      <c r="S508" s="214">
        <v>0</v>
      </c>
      <c r="T508" s="215">
        <f>S508*H508</f>
        <v>0</v>
      </c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R508" s="216" t="s">
        <v>164</v>
      </c>
      <c r="AT508" s="216" t="s">
        <v>159</v>
      </c>
      <c r="AU508" s="216" t="s">
        <v>88</v>
      </c>
      <c r="AY508" s="18" t="s">
        <v>157</v>
      </c>
      <c r="BE508" s="217">
        <f>IF(N508="základní",J508,0)</f>
        <v>0</v>
      </c>
      <c r="BF508" s="217">
        <f>IF(N508="snížená",J508,0)</f>
        <v>0</v>
      </c>
      <c r="BG508" s="217">
        <f>IF(N508="zákl. přenesená",J508,0)</f>
        <v>0</v>
      </c>
      <c r="BH508" s="217">
        <f>IF(N508="sníž. přenesená",J508,0)</f>
        <v>0</v>
      </c>
      <c r="BI508" s="217">
        <f>IF(N508="nulová",J508,0)</f>
        <v>0</v>
      </c>
      <c r="BJ508" s="18" t="s">
        <v>86</v>
      </c>
      <c r="BK508" s="217">
        <f>ROUND(I508*H508,2)</f>
        <v>0</v>
      </c>
      <c r="BL508" s="18" t="s">
        <v>164</v>
      </c>
      <c r="BM508" s="216" t="s">
        <v>931</v>
      </c>
    </row>
    <row r="509" s="2" customFormat="1">
      <c r="A509" s="39"/>
      <c r="B509" s="40"/>
      <c r="C509" s="41"/>
      <c r="D509" s="218" t="s">
        <v>166</v>
      </c>
      <c r="E509" s="41"/>
      <c r="F509" s="219" t="s">
        <v>932</v>
      </c>
      <c r="G509" s="41"/>
      <c r="H509" s="41"/>
      <c r="I509" s="220"/>
      <c r="J509" s="41"/>
      <c r="K509" s="41"/>
      <c r="L509" s="45"/>
      <c r="M509" s="221"/>
      <c r="N509" s="222"/>
      <c r="O509" s="85"/>
      <c r="P509" s="85"/>
      <c r="Q509" s="85"/>
      <c r="R509" s="85"/>
      <c r="S509" s="85"/>
      <c r="T509" s="86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T509" s="18" t="s">
        <v>166</v>
      </c>
      <c r="AU509" s="18" t="s">
        <v>88</v>
      </c>
    </row>
    <row r="510" s="2" customFormat="1" ht="24.15" customHeight="1">
      <c r="A510" s="39"/>
      <c r="B510" s="40"/>
      <c r="C510" s="205" t="s">
        <v>933</v>
      </c>
      <c r="D510" s="205" t="s">
        <v>159</v>
      </c>
      <c r="E510" s="206" t="s">
        <v>934</v>
      </c>
      <c r="F510" s="207" t="s">
        <v>935</v>
      </c>
      <c r="G510" s="208" t="s">
        <v>223</v>
      </c>
      <c r="H510" s="209">
        <v>21.600000000000001</v>
      </c>
      <c r="I510" s="210"/>
      <c r="J510" s="211">
        <f>ROUND(I510*H510,2)</f>
        <v>0</v>
      </c>
      <c r="K510" s="207" t="s">
        <v>163</v>
      </c>
      <c r="L510" s="45"/>
      <c r="M510" s="212" t="s">
        <v>19</v>
      </c>
      <c r="N510" s="213" t="s">
        <v>49</v>
      </c>
      <c r="O510" s="85"/>
      <c r="P510" s="214">
        <f>O510*H510</f>
        <v>0</v>
      </c>
      <c r="Q510" s="214">
        <v>0</v>
      </c>
      <c r="R510" s="214">
        <f>Q510*H510</f>
        <v>0</v>
      </c>
      <c r="S510" s="214">
        <v>0</v>
      </c>
      <c r="T510" s="215">
        <f>S510*H510</f>
        <v>0</v>
      </c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R510" s="216" t="s">
        <v>164</v>
      </c>
      <c r="AT510" s="216" t="s">
        <v>159</v>
      </c>
      <c r="AU510" s="216" t="s">
        <v>88</v>
      </c>
      <c r="AY510" s="18" t="s">
        <v>157</v>
      </c>
      <c r="BE510" s="217">
        <f>IF(N510="základní",J510,0)</f>
        <v>0</v>
      </c>
      <c r="BF510" s="217">
        <f>IF(N510="snížená",J510,0)</f>
        <v>0</v>
      </c>
      <c r="BG510" s="217">
        <f>IF(N510="zákl. přenesená",J510,0)</f>
        <v>0</v>
      </c>
      <c r="BH510" s="217">
        <f>IF(N510="sníž. přenesená",J510,0)</f>
        <v>0</v>
      </c>
      <c r="BI510" s="217">
        <f>IF(N510="nulová",J510,0)</f>
        <v>0</v>
      </c>
      <c r="BJ510" s="18" t="s">
        <v>86</v>
      </c>
      <c r="BK510" s="217">
        <f>ROUND(I510*H510,2)</f>
        <v>0</v>
      </c>
      <c r="BL510" s="18" t="s">
        <v>164</v>
      </c>
      <c r="BM510" s="216" t="s">
        <v>936</v>
      </c>
    </row>
    <row r="511" s="2" customFormat="1">
      <c r="A511" s="39"/>
      <c r="B511" s="40"/>
      <c r="C511" s="41"/>
      <c r="D511" s="218" t="s">
        <v>166</v>
      </c>
      <c r="E511" s="41"/>
      <c r="F511" s="219" t="s">
        <v>937</v>
      </c>
      <c r="G511" s="41"/>
      <c r="H511" s="41"/>
      <c r="I511" s="220"/>
      <c r="J511" s="41"/>
      <c r="K511" s="41"/>
      <c r="L511" s="45"/>
      <c r="M511" s="221"/>
      <c r="N511" s="222"/>
      <c r="O511" s="85"/>
      <c r="P511" s="85"/>
      <c r="Q511" s="85"/>
      <c r="R511" s="85"/>
      <c r="S511" s="85"/>
      <c r="T511" s="86"/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T511" s="18" t="s">
        <v>166</v>
      </c>
      <c r="AU511" s="18" t="s">
        <v>88</v>
      </c>
    </row>
    <row r="512" s="12" customFormat="1" ht="22.8" customHeight="1">
      <c r="A512" s="12"/>
      <c r="B512" s="189"/>
      <c r="C512" s="190"/>
      <c r="D512" s="191" t="s">
        <v>77</v>
      </c>
      <c r="E512" s="203" t="s">
        <v>938</v>
      </c>
      <c r="F512" s="203" t="s">
        <v>939</v>
      </c>
      <c r="G512" s="190"/>
      <c r="H512" s="190"/>
      <c r="I512" s="193"/>
      <c r="J512" s="204">
        <f>BK512</f>
        <v>0</v>
      </c>
      <c r="K512" s="190"/>
      <c r="L512" s="195"/>
      <c r="M512" s="196"/>
      <c r="N512" s="197"/>
      <c r="O512" s="197"/>
      <c r="P512" s="198">
        <f>SUM(P513:P514)</f>
        <v>0</v>
      </c>
      <c r="Q512" s="197"/>
      <c r="R512" s="198">
        <f>SUM(R513:R514)</f>
        <v>0</v>
      </c>
      <c r="S512" s="197"/>
      <c r="T512" s="199">
        <f>SUM(T513:T514)</f>
        <v>0</v>
      </c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R512" s="200" t="s">
        <v>86</v>
      </c>
      <c r="AT512" s="201" t="s">
        <v>77</v>
      </c>
      <c r="AU512" s="201" t="s">
        <v>86</v>
      </c>
      <c r="AY512" s="200" t="s">
        <v>157</v>
      </c>
      <c r="BK512" s="202">
        <f>SUM(BK513:BK514)</f>
        <v>0</v>
      </c>
    </row>
    <row r="513" s="2" customFormat="1" ht="33" customHeight="1">
      <c r="A513" s="39"/>
      <c r="B513" s="40"/>
      <c r="C513" s="205" t="s">
        <v>940</v>
      </c>
      <c r="D513" s="205" t="s">
        <v>159</v>
      </c>
      <c r="E513" s="206" t="s">
        <v>941</v>
      </c>
      <c r="F513" s="207" t="s">
        <v>942</v>
      </c>
      <c r="G513" s="208" t="s">
        <v>223</v>
      </c>
      <c r="H513" s="209">
        <v>568.64800000000002</v>
      </c>
      <c r="I513" s="210"/>
      <c r="J513" s="211">
        <f>ROUND(I513*H513,2)</f>
        <v>0</v>
      </c>
      <c r="K513" s="207" t="s">
        <v>175</v>
      </c>
      <c r="L513" s="45"/>
      <c r="M513" s="212" t="s">
        <v>19</v>
      </c>
      <c r="N513" s="213" t="s">
        <v>49</v>
      </c>
      <c r="O513" s="85"/>
      <c r="P513" s="214">
        <f>O513*H513</f>
        <v>0</v>
      </c>
      <c r="Q513" s="214">
        <v>0</v>
      </c>
      <c r="R513" s="214">
        <f>Q513*H513</f>
        <v>0</v>
      </c>
      <c r="S513" s="214">
        <v>0</v>
      </c>
      <c r="T513" s="215">
        <f>S513*H513</f>
        <v>0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216" t="s">
        <v>164</v>
      </c>
      <c r="AT513" s="216" t="s">
        <v>159</v>
      </c>
      <c r="AU513" s="216" t="s">
        <v>88</v>
      </c>
      <c r="AY513" s="18" t="s">
        <v>157</v>
      </c>
      <c r="BE513" s="217">
        <f>IF(N513="základní",J513,0)</f>
        <v>0</v>
      </c>
      <c r="BF513" s="217">
        <f>IF(N513="snížená",J513,0)</f>
        <v>0</v>
      </c>
      <c r="BG513" s="217">
        <f>IF(N513="zákl. přenesená",J513,0)</f>
        <v>0</v>
      </c>
      <c r="BH513" s="217">
        <f>IF(N513="sníž. přenesená",J513,0)</f>
        <v>0</v>
      </c>
      <c r="BI513" s="217">
        <f>IF(N513="nulová",J513,0)</f>
        <v>0</v>
      </c>
      <c r="BJ513" s="18" t="s">
        <v>86</v>
      </c>
      <c r="BK513" s="217">
        <f>ROUND(I513*H513,2)</f>
        <v>0</v>
      </c>
      <c r="BL513" s="18" t="s">
        <v>164</v>
      </c>
      <c r="BM513" s="216" t="s">
        <v>943</v>
      </c>
    </row>
    <row r="514" s="2" customFormat="1">
      <c r="A514" s="39"/>
      <c r="B514" s="40"/>
      <c r="C514" s="41"/>
      <c r="D514" s="218" t="s">
        <v>166</v>
      </c>
      <c r="E514" s="41"/>
      <c r="F514" s="219" t="s">
        <v>944</v>
      </c>
      <c r="G514" s="41"/>
      <c r="H514" s="41"/>
      <c r="I514" s="220"/>
      <c r="J514" s="41"/>
      <c r="K514" s="41"/>
      <c r="L514" s="45"/>
      <c r="M514" s="221"/>
      <c r="N514" s="222"/>
      <c r="O514" s="85"/>
      <c r="P514" s="85"/>
      <c r="Q514" s="85"/>
      <c r="R514" s="85"/>
      <c r="S514" s="85"/>
      <c r="T514" s="86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T514" s="18" t="s">
        <v>166</v>
      </c>
      <c r="AU514" s="18" t="s">
        <v>88</v>
      </c>
    </row>
    <row r="515" s="12" customFormat="1" ht="25.92" customHeight="1">
      <c r="A515" s="12"/>
      <c r="B515" s="189"/>
      <c r="C515" s="190"/>
      <c r="D515" s="191" t="s">
        <v>77</v>
      </c>
      <c r="E515" s="192" t="s">
        <v>945</v>
      </c>
      <c r="F515" s="192" t="s">
        <v>946</v>
      </c>
      <c r="G515" s="190"/>
      <c r="H515" s="190"/>
      <c r="I515" s="193"/>
      <c r="J515" s="194">
        <f>BK515</f>
        <v>0</v>
      </c>
      <c r="K515" s="190"/>
      <c r="L515" s="195"/>
      <c r="M515" s="196"/>
      <c r="N515" s="197"/>
      <c r="O515" s="197"/>
      <c r="P515" s="198">
        <f>P516+P560+P638+P667+P717+P766+P860+P877+P989+P996+P1021+P1027+P1075+P1092+P1132+P1177+P1189+P1229</f>
        <v>0</v>
      </c>
      <c r="Q515" s="197"/>
      <c r="R515" s="198">
        <f>R516+R560+R638+R667+R717+R766+R860+R877+R989+R996+R1021+R1027+R1075+R1092+R1132+R1177+R1189+R1229</f>
        <v>1234.9988759099999</v>
      </c>
      <c r="S515" s="197"/>
      <c r="T515" s="199">
        <f>T516+T560+T638+T667+T717+T766+T860+T877+T989+T996+T1021+T1027+T1075+T1092+T1132+T1177+T1189+T1229</f>
        <v>0</v>
      </c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R515" s="200" t="s">
        <v>88</v>
      </c>
      <c r="AT515" s="201" t="s">
        <v>77</v>
      </c>
      <c r="AU515" s="201" t="s">
        <v>78</v>
      </c>
      <c r="AY515" s="200" t="s">
        <v>157</v>
      </c>
      <c r="BK515" s="202">
        <f>BK516+BK560+BK638+BK667+BK717+BK766+BK860+BK877+BK989+BK996+BK1021+BK1027+BK1075+BK1092+BK1132+BK1177+BK1189+BK1229</f>
        <v>0</v>
      </c>
    </row>
    <row r="516" s="12" customFormat="1" ht="22.8" customHeight="1">
      <c r="A516" s="12"/>
      <c r="B516" s="189"/>
      <c r="C516" s="190"/>
      <c r="D516" s="191" t="s">
        <v>77</v>
      </c>
      <c r="E516" s="203" t="s">
        <v>947</v>
      </c>
      <c r="F516" s="203" t="s">
        <v>948</v>
      </c>
      <c r="G516" s="190"/>
      <c r="H516" s="190"/>
      <c r="I516" s="193"/>
      <c r="J516" s="204">
        <f>BK516</f>
        <v>0</v>
      </c>
      <c r="K516" s="190"/>
      <c r="L516" s="195"/>
      <c r="M516" s="196"/>
      <c r="N516" s="197"/>
      <c r="O516" s="197"/>
      <c r="P516" s="198">
        <f>SUM(P517:P559)</f>
        <v>0</v>
      </c>
      <c r="Q516" s="197"/>
      <c r="R516" s="198">
        <f>SUM(R517:R559)</f>
        <v>2.1592273</v>
      </c>
      <c r="S516" s="197"/>
      <c r="T516" s="199">
        <f>SUM(T517:T559)</f>
        <v>0</v>
      </c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R516" s="200" t="s">
        <v>88</v>
      </c>
      <c r="AT516" s="201" t="s">
        <v>77</v>
      </c>
      <c r="AU516" s="201" t="s">
        <v>86</v>
      </c>
      <c r="AY516" s="200" t="s">
        <v>157</v>
      </c>
      <c r="BK516" s="202">
        <f>SUM(BK517:BK559)</f>
        <v>0</v>
      </c>
    </row>
    <row r="517" s="2" customFormat="1" ht="24.15" customHeight="1">
      <c r="A517" s="39"/>
      <c r="B517" s="40"/>
      <c r="C517" s="205" t="s">
        <v>949</v>
      </c>
      <c r="D517" s="205" t="s">
        <v>159</v>
      </c>
      <c r="E517" s="206" t="s">
        <v>950</v>
      </c>
      <c r="F517" s="207" t="s">
        <v>951</v>
      </c>
      <c r="G517" s="208" t="s">
        <v>162</v>
      </c>
      <c r="H517" s="209">
        <v>118.76300000000001</v>
      </c>
      <c r="I517" s="210"/>
      <c r="J517" s="211">
        <f>ROUND(I517*H517,2)</f>
        <v>0</v>
      </c>
      <c r="K517" s="207" t="s">
        <v>175</v>
      </c>
      <c r="L517" s="45"/>
      <c r="M517" s="212" t="s">
        <v>19</v>
      </c>
      <c r="N517" s="213" t="s">
        <v>49</v>
      </c>
      <c r="O517" s="85"/>
      <c r="P517" s="214">
        <f>O517*H517</f>
        <v>0</v>
      </c>
      <c r="Q517" s="214">
        <v>0</v>
      </c>
      <c r="R517" s="214">
        <f>Q517*H517</f>
        <v>0</v>
      </c>
      <c r="S517" s="214">
        <v>0</v>
      </c>
      <c r="T517" s="215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216" t="s">
        <v>268</v>
      </c>
      <c r="AT517" s="216" t="s">
        <v>159</v>
      </c>
      <c r="AU517" s="216" t="s">
        <v>88</v>
      </c>
      <c r="AY517" s="18" t="s">
        <v>157</v>
      </c>
      <c r="BE517" s="217">
        <f>IF(N517="základní",J517,0)</f>
        <v>0</v>
      </c>
      <c r="BF517" s="217">
        <f>IF(N517="snížená",J517,0)</f>
        <v>0</v>
      </c>
      <c r="BG517" s="217">
        <f>IF(N517="zákl. přenesená",J517,0)</f>
        <v>0</v>
      </c>
      <c r="BH517" s="217">
        <f>IF(N517="sníž. přenesená",J517,0)</f>
        <v>0</v>
      </c>
      <c r="BI517" s="217">
        <f>IF(N517="nulová",J517,0)</f>
        <v>0</v>
      </c>
      <c r="BJ517" s="18" t="s">
        <v>86</v>
      </c>
      <c r="BK517" s="217">
        <f>ROUND(I517*H517,2)</f>
        <v>0</v>
      </c>
      <c r="BL517" s="18" t="s">
        <v>268</v>
      </c>
      <c r="BM517" s="216" t="s">
        <v>952</v>
      </c>
    </row>
    <row r="518" s="2" customFormat="1">
      <c r="A518" s="39"/>
      <c r="B518" s="40"/>
      <c r="C518" s="41"/>
      <c r="D518" s="218" t="s">
        <v>166</v>
      </c>
      <c r="E518" s="41"/>
      <c r="F518" s="219" t="s">
        <v>953</v>
      </c>
      <c r="G518" s="41"/>
      <c r="H518" s="41"/>
      <c r="I518" s="220"/>
      <c r="J518" s="41"/>
      <c r="K518" s="41"/>
      <c r="L518" s="45"/>
      <c r="M518" s="221"/>
      <c r="N518" s="222"/>
      <c r="O518" s="85"/>
      <c r="P518" s="85"/>
      <c r="Q518" s="85"/>
      <c r="R518" s="85"/>
      <c r="S518" s="85"/>
      <c r="T518" s="86"/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T518" s="18" t="s">
        <v>166</v>
      </c>
      <c r="AU518" s="18" t="s">
        <v>88</v>
      </c>
    </row>
    <row r="519" s="13" customFormat="1">
      <c r="A519" s="13"/>
      <c r="B519" s="225"/>
      <c r="C519" s="226"/>
      <c r="D519" s="223" t="s">
        <v>170</v>
      </c>
      <c r="E519" s="227" t="s">
        <v>19</v>
      </c>
      <c r="F519" s="228" t="s">
        <v>954</v>
      </c>
      <c r="G519" s="226"/>
      <c r="H519" s="229">
        <v>118.76300000000001</v>
      </c>
      <c r="I519" s="230"/>
      <c r="J519" s="226"/>
      <c r="K519" s="226"/>
      <c r="L519" s="231"/>
      <c r="M519" s="232"/>
      <c r="N519" s="233"/>
      <c r="O519" s="233"/>
      <c r="P519" s="233"/>
      <c r="Q519" s="233"/>
      <c r="R519" s="233"/>
      <c r="S519" s="233"/>
      <c r="T519" s="234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35" t="s">
        <v>170</v>
      </c>
      <c r="AU519" s="235" t="s">
        <v>88</v>
      </c>
      <c r="AV519" s="13" t="s">
        <v>88</v>
      </c>
      <c r="AW519" s="13" t="s">
        <v>37</v>
      </c>
      <c r="AX519" s="13" t="s">
        <v>78</v>
      </c>
      <c r="AY519" s="235" t="s">
        <v>157</v>
      </c>
    </row>
    <row r="520" s="2" customFormat="1" ht="16.5" customHeight="1">
      <c r="A520" s="39"/>
      <c r="B520" s="40"/>
      <c r="C520" s="236" t="s">
        <v>955</v>
      </c>
      <c r="D520" s="236" t="s">
        <v>242</v>
      </c>
      <c r="E520" s="237" t="s">
        <v>956</v>
      </c>
      <c r="F520" s="238" t="s">
        <v>957</v>
      </c>
      <c r="G520" s="239" t="s">
        <v>958</v>
      </c>
      <c r="H520" s="240">
        <v>41.567</v>
      </c>
      <c r="I520" s="241"/>
      <c r="J520" s="242">
        <f>ROUND(I520*H520,2)</f>
        <v>0</v>
      </c>
      <c r="K520" s="238" t="s">
        <v>175</v>
      </c>
      <c r="L520" s="243"/>
      <c r="M520" s="244" t="s">
        <v>19</v>
      </c>
      <c r="N520" s="245" t="s">
        <v>49</v>
      </c>
      <c r="O520" s="85"/>
      <c r="P520" s="214">
        <f>O520*H520</f>
        <v>0</v>
      </c>
      <c r="Q520" s="214">
        <v>0.001</v>
      </c>
      <c r="R520" s="214">
        <f>Q520*H520</f>
        <v>0.041567</v>
      </c>
      <c r="S520" s="214">
        <v>0</v>
      </c>
      <c r="T520" s="215">
        <f>S520*H520</f>
        <v>0</v>
      </c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R520" s="216" t="s">
        <v>357</v>
      </c>
      <c r="AT520" s="216" t="s">
        <v>242</v>
      </c>
      <c r="AU520" s="216" t="s">
        <v>88</v>
      </c>
      <c r="AY520" s="18" t="s">
        <v>157</v>
      </c>
      <c r="BE520" s="217">
        <f>IF(N520="základní",J520,0)</f>
        <v>0</v>
      </c>
      <c r="BF520" s="217">
        <f>IF(N520="snížená",J520,0)</f>
        <v>0</v>
      </c>
      <c r="BG520" s="217">
        <f>IF(N520="zákl. přenesená",J520,0)</f>
        <v>0</v>
      </c>
      <c r="BH520" s="217">
        <f>IF(N520="sníž. přenesená",J520,0)</f>
        <v>0</v>
      </c>
      <c r="BI520" s="217">
        <f>IF(N520="nulová",J520,0)</f>
        <v>0</v>
      </c>
      <c r="BJ520" s="18" t="s">
        <v>86</v>
      </c>
      <c r="BK520" s="217">
        <f>ROUND(I520*H520,2)</f>
        <v>0</v>
      </c>
      <c r="BL520" s="18" t="s">
        <v>268</v>
      </c>
      <c r="BM520" s="216" t="s">
        <v>959</v>
      </c>
    </row>
    <row r="521" s="13" customFormat="1">
      <c r="A521" s="13"/>
      <c r="B521" s="225"/>
      <c r="C521" s="226"/>
      <c r="D521" s="223" t="s">
        <v>170</v>
      </c>
      <c r="E521" s="226"/>
      <c r="F521" s="228" t="s">
        <v>960</v>
      </c>
      <c r="G521" s="226"/>
      <c r="H521" s="229">
        <v>41.567</v>
      </c>
      <c r="I521" s="230"/>
      <c r="J521" s="226"/>
      <c r="K521" s="226"/>
      <c r="L521" s="231"/>
      <c r="M521" s="232"/>
      <c r="N521" s="233"/>
      <c r="O521" s="233"/>
      <c r="P521" s="233"/>
      <c r="Q521" s="233"/>
      <c r="R521" s="233"/>
      <c r="S521" s="233"/>
      <c r="T521" s="234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35" t="s">
        <v>170</v>
      </c>
      <c r="AU521" s="235" t="s">
        <v>88</v>
      </c>
      <c r="AV521" s="13" t="s">
        <v>88</v>
      </c>
      <c r="AW521" s="13" t="s">
        <v>4</v>
      </c>
      <c r="AX521" s="13" t="s">
        <v>86</v>
      </c>
      <c r="AY521" s="235" t="s">
        <v>157</v>
      </c>
    </row>
    <row r="522" s="2" customFormat="1" ht="24.15" customHeight="1">
      <c r="A522" s="39"/>
      <c r="B522" s="40"/>
      <c r="C522" s="205" t="s">
        <v>961</v>
      </c>
      <c r="D522" s="205" t="s">
        <v>159</v>
      </c>
      <c r="E522" s="206" t="s">
        <v>962</v>
      </c>
      <c r="F522" s="207" t="s">
        <v>963</v>
      </c>
      <c r="G522" s="208" t="s">
        <v>162</v>
      </c>
      <c r="H522" s="209">
        <v>40.034999999999997</v>
      </c>
      <c r="I522" s="210"/>
      <c r="J522" s="211">
        <f>ROUND(I522*H522,2)</f>
        <v>0</v>
      </c>
      <c r="K522" s="207" t="s">
        <v>175</v>
      </c>
      <c r="L522" s="45"/>
      <c r="M522" s="212" t="s">
        <v>19</v>
      </c>
      <c r="N522" s="213" t="s">
        <v>49</v>
      </c>
      <c r="O522" s="85"/>
      <c r="P522" s="214">
        <f>O522*H522</f>
        <v>0</v>
      </c>
      <c r="Q522" s="214">
        <v>0</v>
      </c>
      <c r="R522" s="214">
        <f>Q522*H522</f>
        <v>0</v>
      </c>
      <c r="S522" s="214">
        <v>0</v>
      </c>
      <c r="T522" s="215">
        <f>S522*H522</f>
        <v>0</v>
      </c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R522" s="216" t="s">
        <v>268</v>
      </c>
      <c r="AT522" s="216" t="s">
        <v>159</v>
      </c>
      <c r="AU522" s="216" t="s">
        <v>88</v>
      </c>
      <c r="AY522" s="18" t="s">
        <v>157</v>
      </c>
      <c r="BE522" s="217">
        <f>IF(N522="základní",J522,0)</f>
        <v>0</v>
      </c>
      <c r="BF522" s="217">
        <f>IF(N522="snížená",J522,0)</f>
        <v>0</v>
      </c>
      <c r="BG522" s="217">
        <f>IF(N522="zákl. přenesená",J522,0)</f>
        <v>0</v>
      </c>
      <c r="BH522" s="217">
        <f>IF(N522="sníž. přenesená",J522,0)</f>
        <v>0</v>
      </c>
      <c r="BI522" s="217">
        <f>IF(N522="nulová",J522,0)</f>
        <v>0</v>
      </c>
      <c r="BJ522" s="18" t="s">
        <v>86</v>
      </c>
      <c r="BK522" s="217">
        <f>ROUND(I522*H522,2)</f>
        <v>0</v>
      </c>
      <c r="BL522" s="18" t="s">
        <v>268</v>
      </c>
      <c r="BM522" s="216" t="s">
        <v>964</v>
      </c>
    </row>
    <row r="523" s="2" customFormat="1">
      <c r="A523" s="39"/>
      <c r="B523" s="40"/>
      <c r="C523" s="41"/>
      <c r="D523" s="218" t="s">
        <v>166</v>
      </c>
      <c r="E523" s="41"/>
      <c r="F523" s="219" t="s">
        <v>965</v>
      </c>
      <c r="G523" s="41"/>
      <c r="H523" s="41"/>
      <c r="I523" s="220"/>
      <c r="J523" s="41"/>
      <c r="K523" s="41"/>
      <c r="L523" s="45"/>
      <c r="M523" s="221"/>
      <c r="N523" s="222"/>
      <c r="O523" s="85"/>
      <c r="P523" s="85"/>
      <c r="Q523" s="85"/>
      <c r="R523" s="85"/>
      <c r="S523" s="85"/>
      <c r="T523" s="86"/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T523" s="18" t="s">
        <v>166</v>
      </c>
      <c r="AU523" s="18" t="s">
        <v>88</v>
      </c>
    </row>
    <row r="524" s="13" customFormat="1">
      <c r="A524" s="13"/>
      <c r="B524" s="225"/>
      <c r="C524" s="226"/>
      <c r="D524" s="223" t="s">
        <v>170</v>
      </c>
      <c r="E524" s="227" t="s">
        <v>19</v>
      </c>
      <c r="F524" s="228" t="s">
        <v>966</v>
      </c>
      <c r="G524" s="226"/>
      <c r="H524" s="229">
        <v>19.311</v>
      </c>
      <c r="I524" s="230"/>
      <c r="J524" s="226"/>
      <c r="K524" s="226"/>
      <c r="L524" s="231"/>
      <c r="M524" s="232"/>
      <c r="N524" s="233"/>
      <c r="O524" s="233"/>
      <c r="P524" s="233"/>
      <c r="Q524" s="233"/>
      <c r="R524" s="233"/>
      <c r="S524" s="233"/>
      <c r="T524" s="234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5" t="s">
        <v>170</v>
      </c>
      <c r="AU524" s="235" t="s">
        <v>88</v>
      </c>
      <c r="AV524" s="13" t="s">
        <v>88</v>
      </c>
      <c r="AW524" s="13" t="s">
        <v>37</v>
      </c>
      <c r="AX524" s="13" t="s">
        <v>78</v>
      </c>
      <c r="AY524" s="235" t="s">
        <v>157</v>
      </c>
    </row>
    <row r="525" s="13" customFormat="1">
      <c r="A525" s="13"/>
      <c r="B525" s="225"/>
      <c r="C525" s="226"/>
      <c r="D525" s="223" t="s">
        <v>170</v>
      </c>
      <c r="E525" s="227" t="s">
        <v>19</v>
      </c>
      <c r="F525" s="228" t="s">
        <v>967</v>
      </c>
      <c r="G525" s="226"/>
      <c r="H525" s="229">
        <v>20.724</v>
      </c>
      <c r="I525" s="230"/>
      <c r="J525" s="226"/>
      <c r="K525" s="226"/>
      <c r="L525" s="231"/>
      <c r="M525" s="232"/>
      <c r="N525" s="233"/>
      <c r="O525" s="233"/>
      <c r="P525" s="233"/>
      <c r="Q525" s="233"/>
      <c r="R525" s="233"/>
      <c r="S525" s="233"/>
      <c r="T525" s="234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5" t="s">
        <v>170</v>
      </c>
      <c r="AU525" s="235" t="s">
        <v>88</v>
      </c>
      <c r="AV525" s="13" t="s">
        <v>88</v>
      </c>
      <c r="AW525" s="13" t="s">
        <v>37</v>
      </c>
      <c r="AX525" s="13" t="s">
        <v>78</v>
      </c>
      <c r="AY525" s="235" t="s">
        <v>157</v>
      </c>
    </row>
    <row r="526" s="2" customFormat="1" ht="16.5" customHeight="1">
      <c r="A526" s="39"/>
      <c r="B526" s="40"/>
      <c r="C526" s="236" t="s">
        <v>968</v>
      </c>
      <c r="D526" s="236" t="s">
        <v>242</v>
      </c>
      <c r="E526" s="237" t="s">
        <v>956</v>
      </c>
      <c r="F526" s="238" t="s">
        <v>957</v>
      </c>
      <c r="G526" s="239" t="s">
        <v>958</v>
      </c>
      <c r="H526" s="240">
        <v>14.012000000000001</v>
      </c>
      <c r="I526" s="241"/>
      <c r="J526" s="242">
        <f>ROUND(I526*H526,2)</f>
        <v>0</v>
      </c>
      <c r="K526" s="238" t="s">
        <v>175</v>
      </c>
      <c r="L526" s="243"/>
      <c r="M526" s="244" t="s">
        <v>19</v>
      </c>
      <c r="N526" s="245" t="s">
        <v>49</v>
      </c>
      <c r="O526" s="85"/>
      <c r="P526" s="214">
        <f>O526*H526</f>
        <v>0</v>
      </c>
      <c r="Q526" s="214">
        <v>0.001</v>
      </c>
      <c r="R526" s="214">
        <f>Q526*H526</f>
        <v>0.014012</v>
      </c>
      <c r="S526" s="214">
        <v>0</v>
      </c>
      <c r="T526" s="215">
        <f>S526*H526</f>
        <v>0</v>
      </c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R526" s="216" t="s">
        <v>357</v>
      </c>
      <c r="AT526" s="216" t="s">
        <v>242</v>
      </c>
      <c r="AU526" s="216" t="s">
        <v>88</v>
      </c>
      <c r="AY526" s="18" t="s">
        <v>157</v>
      </c>
      <c r="BE526" s="217">
        <f>IF(N526="základní",J526,0)</f>
        <v>0</v>
      </c>
      <c r="BF526" s="217">
        <f>IF(N526="snížená",J526,0)</f>
        <v>0</v>
      </c>
      <c r="BG526" s="217">
        <f>IF(N526="zákl. přenesená",J526,0)</f>
        <v>0</v>
      </c>
      <c r="BH526" s="217">
        <f>IF(N526="sníž. přenesená",J526,0)</f>
        <v>0</v>
      </c>
      <c r="BI526" s="217">
        <f>IF(N526="nulová",J526,0)</f>
        <v>0</v>
      </c>
      <c r="BJ526" s="18" t="s">
        <v>86</v>
      </c>
      <c r="BK526" s="217">
        <f>ROUND(I526*H526,2)</f>
        <v>0</v>
      </c>
      <c r="BL526" s="18" t="s">
        <v>268</v>
      </c>
      <c r="BM526" s="216" t="s">
        <v>969</v>
      </c>
    </row>
    <row r="527" s="13" customFormat="1">
      <c r="A527" s="13"/>
      <c r="B527" s="225"/>
      <c r="C527" s="226"/>
      <c r="D527" s="223" t="s">
        <v>170</v>
      </c>
      <c r="E527" s="226"/>
      <c r="F527" s="228" t="s">
        <v>970</v>
      </c>
      <c r="G527" s="226"/>
      <c r="H527" s="229">
        <v>14.012000000000001</v>
      </c>
      <c r="I527" s="230"/>
      <c r="J527" s="226"/>
      <c r="K527" s="226"/>
      <c r="L527" s="231"/>
      <c r="M527" s="232"/>
      <c r="N527" s="233"/>
      <c r="O527" s="233"/>
      <c r="P527" s="233"/>
      <c r="Q527" s="233"/>
      <c r="R527" s="233"/>
      <c r="S527" s="233"/>
      <c r="T527" s="234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35" t="s">
        <v>170</v>
      </c>
      <c r="AU527" s="235" t="s">
        <v>88</v>
      </c>
      <c r="AV527" s="13" t="s">
        <v>88</v>
      </c>
      <c r="AW527" s="13" t="s">
        <v>4</v>
      </c>
      <c r="AX527" s="13" t="s">
        <v>86</v>
      </c>
      <c r="AY527" s="235" t="s">
        <v>157</v>
      </c>
    </row>
    <row r="528" s="2" customFormat="1" ht="16.5" customHeight="1">
      <c r="A528" s="39"/>
      <c r="B528" s="40"/>
      <c r="C528" s="205" t="s">
        <v>971</v>
      </c>
      <c r="D528" s="205" t="s">
        <v>159</v>
      </c>
      <c r="E528" s="206" t="s">
        <v>972</v>
      </c>
      <c r="F528" s="207" t="s">
        <v>973</v>
      </c>
      <c r="G528" s="208" t="s">
        <v>162</v>
      </c>
      <c r="H528" s="209">
        <v>237.52600000000001</v>
      </c>
      <c r="I528" s="210"/>
      <c r="J528" s="211">
        <f>ROUND(I528*H528,2)</f>
        <v>0</v>
      </c>
      <c r="K528" s="207" t="s">
        <v>175</v>
      </c>
      <c r="L528" s="45"/>
      <c r="M528" s="212" t="s">
        <v>19</v>
      </c>
      <c r="N528" s="213" t="s">
        <v>49</v>
      </c>
      <c r="O528" s="85"/>
      <c r="P528" s="214">
        <f>O528*H528</f>
        <v>0</v>
      </c>
      <c r="Q528" s="214">
        <v>0.00040000000000000002</v>
      </c>
      <c r="R528" s="214">
        <f>Q528*H528</f>
        <v>0.095010400000000009</v>
      </c>
      <c r="S528" s="214">
        <v>0</v>
      </c>
      <c r="T528" s="215">
        <f>S528*H528</f>
        <v>0</v>
      </c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R528" s="216" t="s">
        <v>268</v>
      </c>
      <c r="AT528" s="216" t="s">
        <v>159</v>
      </c>
      <c r="AU528" s="216" t="s">
        <v>88</v>
      </c>
      <c r="AY528" s="18" t="s">
        <v>157</v>
      </c>
      <c r="BE528" s="217">
        <f>IF(N528="základní",J528,0)</f>
        <v>0</v>
      </c>
      <c r="BF528" s="217">
        <f>IF(N528="snížená",J528,0)</f>
        <v>0</v>
      </c>
      <c r="BG528" s="217">
        <f>IF(N528="zákl. přenesená",J528,0)</f>
        <v>0</v>
      </c>
      <c r="BH528" s="217">
        <f>IF(N528="sníž. přenesená",J528,0)</f>
        <v>0</v>
      </c>
      <c r="BI528" s="217">
        <f>IF(N528="nulová",J528,0)</f>
        <v>0</v>
      </c>
      <c r="BJ528" s="18" t="s">
        <v>86</v>
      </c>
      <c r="BK528" s="217">
        <f>ROUND(I528*H528,2)</f>
        <v>0</v>
      </c>
      <c r="BL528" s="18" t="s">
        <v>268</v>
      </c>
      <c r="BM528" s="216" t="s">
        <v>974</v>
      </c>
    </row>
    <row r="529" s="2" customFormat="1">
      <c r="A529" s="39"/>
      <c r="B529" s="40"/>
      <c r="C529" s="41"/>
      <c r="D529" s="218" t="s">
        <v>166</v>
      </c>
      <c r="E529" s="41"/>
      <c r="F529" s="219" t="s">
        <v>975</v>
      </c>
      <c r="G529" s="41"/>
      <c r="H529" s="41"/>
      <c r="I529" s="220"/>
      <c r="J529" s="41"/>
      <c r="K529" s="41"/>
      <c r="L529" s="45"/>
      <c r="M529" s="221"/>
      <c r="N529" s="222"/>
      <c r="O529" s="85"/>
      <c r="P529" s="85"/>
      <c r="Q529" s="85"/>
      <c r="R529" s="85"/>
      <c r="S529" s="85"/>
      <c r="T529" s="86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T529" s="18" t="s">
        <v>166</v>
      </c>
      <c r="AU529" s="18" t="s">
        <v>88</v>
      </c>
    </row>
    <row r="530" s="13" customFormat="1">
      <c r="A530" s="13"/>
      <c r="B530" s="225"/>
      <c r="C530" s="226"/>
      <c r="D530" s="223" t="s">
        <v>170</v>
      </c>
      <c r="E530" s="227" t="s">
        <v>19</v>
      </c>
      <c r="F530" s="228" t="s">
        <v>976</v>
      </c>
      <c r="G530" s="226"/>
      <c r="H530" s="229">
        <v>118.76300000000001</v>
      </c>
      <c r="I530" s="230"/>
      <c r="J530" s="226"/>
      <c r="K530" s="226"/>
      <c r="L530" s="231"/>
      <c r="M530" s="232"/>
      <c r="N530" s="233"/>
      <c r="O530" s="233"/>
      <c r="P530" s="233"/>
      <c r="Q530" s="233"/>
      <c r="R530" s="233"/>
      <c r="S530" s="233"/>
      <c r="T530" s="234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35" t="s">
        <v>170</v>
      </c>
      <c r="AU530" s="235" t="s">
        <v>88</v>
      </c>
      <c r="AV530" s="13" t="s">
        <v>88</v>
      </c>
      <c r="AW530" s="13" t="s">
        <v>37</v>
      </c>
      <c r="AX530" s="13" t="s">
        <v>78</v>
      </c>
      <c r="AY530" s="235" t="s">
        <v>157</v>
      </c>
    </row>
    <row r="531" s="13" customFormat="1">
      <c r="A531" s="13"/>
      <c r="B531" s="225"/>
      <c r="C531" s="226"/>
      <c r="D531" s="223" t="s">
        <v>170</v>
      </c>
      <c r="E531" s="227" t="s">
        <v>19</v>
      </c>
      <c r="F531" s="228" t="s">
        <v>977</v>
      </c>
      <c r="G531" s="226"/>
      <c r="H531" s="229">
        <v>118.76300000000001</v>
      </c>
      <c r="I531" s="230"/>
      <c r="J531" s="226"/>
      <c r="K531" s="226"/>
      <c r="L531" s="231"/>
      <c r="M531" s="232"/>
      <c r="N531" s="233"/>
      <c r="O531" s="233"/>
      <c r="P531" s="233"/>
      <c r="Q531" s="233"/>
      <c r="R531" s="233"/>
      <c r="S531" s="233"/>
      <c r="T531" s="234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35" t="s">
        <v>170</v>
      </c>
      <c r="AU531" s="235" t="s">
        <v>88</v>
      </c>
      <c r="AV531" s="13" t="s">
        <v>88</v>
      </c>
      <c r="AW531" s="13" t="s">
        <v>37</v>
      </c>
      <c r="AX531" s="13" t="s">
        <v>78</v>
      </c>
      <c r="AY531" s="235" t="s">
        <v>157</v>
      </c>
    </row>
    <row r="532" s="2" customFormat="1" ht="24.15" customHeight="1">
      <c r="A532" s="39"/>
      <c r="B532" s="40"/>
      <c r="C532" s="236" t="s">
        <v>978</v>
      </c>
      <c r="D532" s="236" t="s">
        <v>242</v>
      </c>
      <c r="E532" s="237" t="s">
        <v>979</v>
      </c>
      <c r="F532" s="238" t="s">
        <v>980</v>
      </c>
      <c r="G532" s="239" t="s">
        <v>162</v>
      </c>
      <c r="H532" s="240">
        <v>136.577</v>
      </c>
      <c r="I532" s="241"/>
      <c r="J532" s="242">
        <f>ROUND(I532*H532,2)</f>
        <v>0</v>
      </c>
      <c r="K532" s="238" t="s">
        <v>175</v>
      </c>
      <c r="L532" s="243"/>
      <c r="M532" s="244" t="s">
        <v>19</v>
      </c>
      <c r="N532" s="245" t="s">
        <v>49</v>
      </c>
      <c r="O532" s="85"/>
      <c r="P532" s="214">
        <f>O532*H532</f>
        <v>0</v>
      </c>
      <c r="Q532" s="214">
        <v>0.0054000000000000003</v>
      </c>
      <c r="R532" s="214">
        <f>Q532*H532</f>
        <v>0.73751580000000005</v>
      </c>
      <c r="S532" s="214">
        <v>0</v>
      </c>
      <c r="T532" s="215">
        <f>S532*H532</f>
        <v>0</v>
      </c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R532" s="216" t="s">
        <v>357</v>
      </c>
      <c r="AT532" s="216" t="s">
        <v>242</v>
      </c>
      <c r="AU532" s="216" t="s">
        <v>88</v>
      </c>
      <c r="AY532" s="18" t="s">
        <v>157</v>
      </c>
      <c r="BE532" s="217">
        <f>IF(N532="základní",J532,0)</f>
        <v>0</v>
      </c>
      <c r="BF532" s="217">
        <f>IF(N532="snížená",J532,0)</f>
        <v>0</v>
      </c>
      <c r="BG532" s="217">
        <f>IF(N532="zákl. přenesená",J532,0)</f>
        <v>0</v>
      </c>
      <c r="BH532" s="217">
        <f>IF(N532="sníž. přenesená",J532,0)</f>
        <v>0</v>
      </c>
      <c r="BI532" s="217">
        <f>IF(N532="nulová",J532,0)</f>
        <v>0</v>
      </c>
      <c r="BJ532" s="18" t="s">
        <v>86</v>
      </c>
      <c r="BK532" s="217">
        <f>ROUND(I532*H532,2)</f>
        <v>0</v>
      </c>
      <c r="BL532" s="18" t="s">
        <v>268</v>
      </c>
      <c r="BM532" s="216" t="s">
        <v>981</v>
      </c>
    </row>
    <row r="533" s="13" customFormat="1">
      <c r="A533" s="13"/>
      <c r="B533" s="225"/>
      <c r="C533" s="226"/>
      <c r="D533" s="223" t="s">
        <v>170</v>
      </c>
      <c r="E533" s="227" t="s">
        <v>19</v>
      </c>
      <c r="F533" s="228" t="s">
        <v>976</v>
      </c>
      <c r="G533" s="226"/>
      <c r="H533" s="229">
        <v>118.76300000000001</v>
      </c>
      <c r="I533" s="230"/>
      <c r="J533" s="226"/>
      <c r="K533" s="226"/>
      <c r="L533" s="231"/>
      <c r="M533" s="232"/>
      <c r="N533" s="233"/>
      <c r="O533" s="233"/>
      <c r="P533" s="233"/>
      <c r="Q533" s="233"/>
      <c r="R533" s="233"/>
      <c r="S533" s="233"/>
      <c r="T533" s="234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5" t="s">
        <v>170</v>
      </c>
      <c r="AU533" s="235" t="s">
        <v>88</v>
      </c>
      <c r="AV533" s="13" t="s">
        <v>88</v>
      </c>
      <c r="AW533" s="13" t="s">
        <v>37</v>
      </c>
      <c r="AX533" s="13" t="s">
        <v>78</v>
      </c>
      <c r="AY533" s="235" t="s">
        <v>157</v>
      </c>
    </row>
    <row r="534" s="13" customFormat="1">
      <c r="A534" s="13"/>
      <c r="B534" s="225"/>
      <c r="C534" s="226"/>
      <c r="D534" s="223" t="s">
        <v>170</v>
      </c>
      <c r="E534" s="226"/>
      <c r="F534" s="228" t="s">
        <v>982</v>
      </c>
      <c r="G534" s="226"/>
      <c r="H534" s="229">
        <v>136.577</v>
      </c>
      <c r="I534" s="230"/>
      <c r="J534" s="226"/>
      <c r="K534" s="226"/>
      <c r="L534" s="231"/>
      <c r="M534" s="232"/>
      <c r="N534" s="233"/>
      <c r="O534" s="233"/>
      <c r="P534" s="233"/>
      <c r="Q534" s="233"/>
      <c r="R534" s="233"/>
      <c r="S534" s="233"/>
      <c r="T534" s="234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35" t="s">
        <v>170</v>
      </c>
      <c r="AU534" s="235" t="s">
        <v>88</v>
      </c>
      <c r="AV534" s="13" t="s">
        <v>88</v>
      </c>
      <c r="AW534" s="13" t="s">
        <v>4</v>
      </c>
      <c r="AX534" s="13" t="s">
        <v>86</v>
      </c>
      <c r="AY534" s="235" t="s">
        <v>157</v>
      </c>
    </row>
    <row r="535" s="2" customFormat="1" ht="24.15" customHeight="1">
      <c r="A535" s="39"/>
      <c r="B535" s="40"/>
      <c r="C535" s="236" t="s">
        <v>983</v>
      </c>
      <c r="D535" s="236" t="s">
        <v>242</v>
      </c>
      <c r="E535" s="237" t="s">
        <v>984</v>
      </c>
      <c r="F535" s="238" t="s">
        <v>985</v>
      </c>
      <c r="G535" s="239" t="s">
        <v>162</v>
      </c>
      <c r="H535" s="240">
        <v>136.577</v>
      </c>
      <c r="I535" s="241"/>
      <c r="J535" s="242">
        <f>ROUND(I535*H535,2)</f>
        <v>0</v>
      </c>
      <c r="K535" s="238" t="s">
        <v>175</v>
      </c>
      <c r="L535" s="243"/>
      <c r="M535" s="244" t="s">
        <v>19</v>
      </c>
      <c r="N535" s="245" t="s">
        <v>49</v>
      </c>
      <c r="O535" s="85"/>
      <c r="P535" s="214">
        <f>O535*H535</f>
        <v>0</v>
      </c>
      <c r="Q535" s="214">
        <v>0.0053</v>
      </c>
      <c r="R535" s="214">
        <f>Q535*H535</f>
        <v>0.72385809999999995</v>
      </c>
      <c r="S535" s="214">
        <v>0</v>
      </c>
      <c r="T535" s="215">
        <f>S535*H535</f>
        <v>0</v>
      </c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R535" s="216" t="s">
        <v>357</v>
      </c>
      <c r="AT535" s="216" t="s">
        <v>242</v>
      </c>
      <c r="AU535" s="216" t="s">
        <v>88</v>
      </c>
      <c r="AY535" s="18" t="s">
        <v>157</v>
      </c>
      <c r="BE535" s="217">
        <f>IF(N535="základní",J535,0)</f>
        <v>0</v>
      </c>
      <c r="BF535" s="217">
        <f>IF(N535="snížená",J535,0)</f>
        <v>0</v>
      </c>
      <c r="BG535" s="217">
        <f>IF(N535="zákl. přenesená",J535,0)</f>
        <v>0</v>
      </c>
      <c r="BH535" s="217">
        <f>IF(N535="sníž. přenesená",J535,0)</f>
        <v>0</v>
      </c>
      <c r="BI535" s="217">
        <f>IF(N535="nulová",J535,0)</f>
        <v>0</v>
      </c>
      <c r="BJ535" s="18" t="s">
        <v>86</v>
      </c>
      <c r="BK535" s="217">
        <f>ROUND(I535*H535,2)</f>
        <v>0</v>
      </c>
      <c r="BL535" s="18" t="s">
        <v>268</v>
      </c>
      <c r="BM535" s="216" t="s">
        <v>986</v>
      </c>
    </row>
    <row r="536" s="13" customFormat="1">
      <c r="A536" s="13"/>
      <c r="B536" s="225"/>
      <c r="C536" s="226"/>
      <c r="D536" s="223" t="s">
        <v>170</v>
      </c>
      <c r="E536" s="227" t="s">
        <v>19</v>
      </c>
      <c r="F536" s="228" t="s">
        <v>977</v>
      </c>
      <c r="G536" s="226"/>
      <c r="H536" s="229">
        <v>118.76300000000001</v>
      </c>
      <c r="I536" s="230"/>
      <c r="J536" s="226"/>
      <c r="K536" s="226"/>
      <c r="L536" s="231"/>
      <c r="M536" s="232"/>
      <c r="N536" s="233"/>
      <c r="O536" s="233"/>
      <c r="P536" s="233"/>
      <c r="Q536" s="233"/>
      <c r="R536" s="233"/>
      <c r="S536" s="233"/>
      <c r="T536" s="234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5" t="s">
        <v>170</v>
      </c>
      <c r="AU536" s="235" t="s">
        <v>88</v>
      </c>
      <c r="AV536" s="13" t="s">
        <v>88</v>
      </c>
      <c r="AW536" s="13" t="s">
        <v>37</v>
      </c>
      <c r="AX536" s="13" t="s">
        <v>78</v>
      </c>
      <c r="AY536" s="235" t="s">
        <v>157</v>
      </c>
    </row>
    <row r="537" s="13" customFormat="1">
      <c r="A537" s="13"/>
      <c r="B537" s="225"/>
      <c r="C537" s="226"/>
      <c r="D537" s="223" t="s">
        <v>170</v>
      </c>
      <c r="E537" s="226"/>
      <c r="F537" s="228" t="s">
        <v>982</v>
      </c>
      <c r="G537" s="226"/>
      <c r="H537" s="229">
        <v>136.577</v>
      </c>
      <c r="I537" s="230"/>
      <c r="J537" s="226"/>
      <c r="K537" s="226"/>
      <c r="L537" s="231"/>
      <c r="M537" s="232"/>
      <c r="N537" s="233"/>
      <c r="O537" s="233"/>
      <c r="P537" s="233"/>
      <c r="Q537" s="233"/>
      <c r="R537" s="233"/>
      <c r="S537" s="233"/>
      <c r="T537" s="234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35" t="s">
        <v>170</v>
      </c>
      <c r="AU537" s="235" t="s">
        <v>88</v>
      </c>
      <c r="AV537" s="13" t="s">
        <v>88</v>
      </c>
      <c r="AW537" s="13" t="s">
        <v>4</v>
      </c>
      <c r="AX537" s="13" t="s">
        <v>86</v>
      </c>
      <c r="AY537" s="235" t="s">
        <v>157</v>
      </c>
    </row>
    <row r="538" s="2" customFormat="1" ht="16.5" customHeight="1">
      <c r="A538" s="39"/>
      <c r="B538" s="40"/>
      <c r="C538" s="205" t="s">
        <v>987</v>
      </c>
      <c r="D538" s="205" t="s">
        <v>159</v>
      </c>
      <c r="E538" s="206" t="s">
        <v>988</v>
      </c>
      <c r="F538" s="207" t="s">
        <v>989</v>
      </c>
      <c r="G538" s="208" t="s">
        <v>162</v>
      </c>
      <c r="H538" s="209">
        <v>80.069999999999993</v>
      </c>
      <c r="I538" s="210"/>
      <c r="J538" s="211">
        <f>ROUND(I538*H538,2)</f>
        <v>0</v>
      </c>
      <c r="K538" s="207" t="s">
        <v>175</v>
      </c>
      <c r="L538" s="45"/>
      <c r="M538" s="212" t="s">
        <v>19</v>
      </c>
      <c r="N538" s="213" t="s">
        <v>49</v>
      </c>
      <c r="O538" s="85"/>
      <c r="P538" s="214">
        <f>O538*H538</f>
        <v>0</v>
      </c>
      <c r="Q538" s="214">
        <v>0.00040000000000000002</v>
      </c>
      <c r="R538" s="214">
        <f>Q538*H538</f>
        <v>0.032028000000000001</v>
      </c>
      <c r="S538" s="214">
        <v>0</v>
      </c>
      <c r="T538" s="215">
        <f>S538*H538</f>
        <v>0</v>
      </c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R538" s="216" t="s">
        <v>268</v>
      </c>
      <c r="AT538" s="216" t="s">
        <v>159</v>
      </c>
      <c r="AU538" s="216" t="s">
        <v>88</v>
      </c>
      <c r="AY538" s="18" t="s">
        <v>157</v>
      </c>
      <c r="BE538" s="217">
        <f>IF(N538="základní",J538,0)</f>
        <v>0</v>
      </c>
      <c r="BF538" s="217">
        <f>IF(N538="snížená",J538,0)</f>
        <v>0</v>
      </c>
      <c r="BG538" s="217">
        <f>IF(N538="zákl. přenesená",J538,0)</f>
        <v>0</v>
      </c>
      <c r="BH538" s="217">
        <f>IF(N538="sníž. přenesená",J538,0)</f>
        <v>0</v>
      </c>
      <c r="BI538" s="217">
        <f>IF(N538="nulová",J538,0)</f>
        <v>0</v>
      </c>
      <c r="BJ538" s="18" t="s">
        <v>86</v>
      </c>
      <c r="BK538" s="217">
        <f>ROUND(I538*H538,2)</f>
        <v>0</v>
      </c>
      <c r="BL538" s="18" t="s">
        <v>268</v>
      </c>
      <c r="BM538" s="216" t="s">
        <v>990</v>
      </c>
    </row>
    <row r="539" s="2" customFormat="1">
      <c r="A539" s="39"/>
      <c r="B539" s="40"/>
      <c r="C539" s="41"/>
      <c r="D539" s="218" t="s">
        <v>166</v>
      </c>
      <c r="E539" s="41"/>
      <c r="F539" s="219" t="s">
        <v>991</v>
      </c>
      <c r="G539" s="41"/>
      <c r="H539" s="41"/>
      <c r="I539" s="220"/>
      <c r="J539" s="41"/>
      <c r="K539" s="41"/>
      <c r="L539" s="45"/>
      <c r="M539" s="221"/>
      <c r="N539" s="222"/>
      <c r="O539" s="85"/>
      <c r="P539" s="85"/>
      <c r="Q539" s="85"/>
      <c r="R539" s="85"/>
      <c r="S539" s="85"/>
      <c r="T539" s="86"/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T539" s="18" t="s">
        <v>166</v>
      </c>
      <c r="AU539" s="18" t="s">
        <v>88</v>
      </c>
    </row>
    <row r="540" s="13" customFormat="1">
      <c r="A540" s="13"/>
      <c r="B540" s="225"/>
      <c r="C540" s="226"/>
      <c r="D540" s="223" t="s">
        <v>170</v>
      </c>
      <c r="E540" s="227" t="s">
        <v>19</v>
      </c>
      <c r="F540" s="228" t="s">
        <v>992</v>
      </c>
      <c r="G540" s="226"/>
      <c r="H540" s="229">
        <v>19.311</v>
      </c>
      <c r="I540" s="230"/>
      <c r="J540" s="226"/>
      <c r="K540" s="226"/>
      <c r="L540" s="231"/>
      <c r="M540" s="232"/>
      <c r="N540" s="233"/>
      <c r="O540" s="233"/>
      <c r="P540" s="233"/>
      <c r="Q540" s="233"/>
      <c r="R540" s="233"/>
      <c r="S540" s="233"/>
      <c r="T540" s="234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35" t="s">
        <v>170</v>
      </c>
      <c r="AU540" s="235" t="s">
        <v>88</v>
      </c>
      <c r="AV540" s="13" t="s">
        <v>88</v>
      </c>
      <c r="AW540" s="13" t="s">
        <v>37</v>
      </c>
      <c r="AX540" s="13" t="s">
        <v>78</v>
      </c>
      <c r="AY540" s="235" t="s">
        <v>157</v>
      </c>
    </row>
    <row r="541" s="13" customFormat="1">
      <c r="A541" s="13"/>
      <c r="B541" s="225"/>
      <c r="C541" s="226"/>
      <c r="D541" s="223" t="s">
        <v>170</v>
      </c>
      <c r="E541" s="227" t="s">
        <v>19</v>
      </c>
      <c r="F541" s="228" t="s">
        <v>993</v>
      </c>
      <c r="G541" s="226"/>
      <c r="H541" s="229">
        <v>19.311</v>
      </c>
      <c r="I541" s="230"/>
      <c r="J541" s="226"/>
      <c r="K541" s="226"/>
      <c r="L541" s="231"/>
      <c r="M541" s="232"/>
      <c r="N541" s="233"/>
      <c r="O541" s="233"/>
      <c r="P541" s="233"/>
      <c r="Q541" s="233"/>
      <c r="R541" s="233"/>
      <c r="S541" s="233"/>
      <c r="T541" s="234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35" t="s">
        <v>170</v>
      </c>
      <c r="AU541" s="235" t="s">
        <v>88</v>
      </c>
      <c r="AV541" s="13" t="s">
        <v>88</v>
      </c>
      <c r="AW541" s="13" t="s">
        <v>37</v>
      </c>
      <c r="AX541" s="13" t="s">
        <v>78</v>
      </c>
      <c r="AY541" s="235" t="s">
        <v>157</v>
      </c>
    </row>
    <row r="542" s="13" customFormat="1">
      <c r="A542" s="13"/>
      <c r="B542" s="225"/>
      <c r="C542" s="226"/>
      <c r="D542" s="223" t="s">
        <v>170</v>
      </c>
      <c r="E542" s="227" t="s">
        <v>19</v>
      </c>
      <c r="F542" s="228" t="s">
        <v>994</v>
      </c>
      <c r="G542" s="226"/>
      <c r="H542" s="229">
        <v>20.724</v>
      </c>
      <c r="I542" s="230"/>
      <c r="J542" s="226"/>
      <c r="K542" s="226"/>
      <c r="L542" s="231"/>
      <c r="M542" s="232"/>
      <c r="N542" s="233"/>
      <c r="O542" s="233"/>
      <c r="P542" s="233"/>
      <c r="Q542" s="233"/>
      <c r="R542" s="233"/>
      <c r="S542" s="233"/>
      <c r="T542" s="234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35" t="s">
        <v>170</v>
      </c>
      <c r="AU542" s="235" t="s">
        <v>88</v>
      </c>
      <c r="AV542" s="13" t="s">
        <v>88</v>
      </c>
      <c r="AW542" s="13" t="s">
        <v>37</v>
      </c>
      <c r="AX542" s="13" t="s">
        <v>78</v>
      </c>
      <c r="AY542" s="235" t="s">
        <v>157</v>
      </c>
    </row>
    <row r="543" s="13" customFormat="1">
      <c r="A543" s="13"/>
      <c r="B543" s="225"/>
      <c r="C543" s="226"/>
      <c r="D543" s="223" t="s">
        <v>170</v>
      </c>
      <c r="E543" s="227" t="s">
        <v>19</v>
      </c>
      <c r="F543" s="228" t="s">
        <v>995</v>
      </c>
      <c r="G543" s="226"/>
      <c r="H543" s="229">
        <v>20.724</v>
      </c>
      <c r="I543" s="230"/>
      <c r="J543" s="226"/>
      <c r="K543" s="226"/>
      <c r="L543" s="231"/>
      <c r="M543" s="232"/>
      <c r="N543" s="233"/>
      <c r="O543" s="233"/>
      <c r="P543" s="233"/>
      <c r="Q543" s="233"/>
      <c r="R543" s="233"/>
      <c r="S543" s="233"/>
      <c r="T543" s="234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35" t="s">
        <v>170</v>
      </c>
      <c r="AU543" s="235" t="s">
        <v>88</v>
      </c>
      <c r="AV543" s="13" t="s">
        <v>88</v>
      </c>
      <c r="AW543" s="13" t="s">
        <v>37</v>
      </c>
      <c r="AX543" s="13" t="s">
        <v>78</v>
      </c>
      <c r="AY543" s="235" t="s">
        <v>157</v>
      </c>
    </row>
    <row r="544" s="2" customFormat="1" ht="24.15" customHeight="1">
      <c r="A544" s="39"/>
      <c r="B544" s="40"/>
      <c r="C544" s="236" t="s">
        <v>996</v>
      </c>
      <c r="D544" s="236" t="s">
        <v>242</v>
      </c>
      <c r="E544" s="237" t="s">
        <v>979</v>
      </c>
      <c r="F544" s="238" t="s">
        <v>980</v>
      </c>
      <c r="G544" s="239" t="s">
        <v>162</v>
      </c>
      <c r="H544" s="240">
        <v>46.039999999999999</v>
      </c>
      <c r="I544" s="241"/>
      <c r="J544" s="242">
        <f>ROUND(I544*H544,2)</f>
        <v>0</v>
      </c>
      <c r="K544" s="238" t="s">
        <v>175</v>
      </c>
      <c r="L544" s="243"/>
      <c r="M544" s="244" t="s">
        <v>19</v>
      </c>
      <c r="N544" s="245" t="s">
        <v>49</v>
      </c>
      <c r="O544" s="85"/>
      <c r="P544" s="214">
        <f>O544*H544</f>
        <v>0</v>
      </c>
      <c r="Q544" s="214">
        <v>0.0054000000000000003</v>
      </c>
      <c r="R544" s="214">
        <f>Q544*H544</f>
        <v>0.248616</v>
      </c>
      <c r="S544" s="214">
        <v>0</v>
      </c>
      <c r="T544" s="215">
        <f>S544*H544</f>
        <v>0</v>
      </c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R544" s="216" t="s">
        <v>357</v>
      </c>
      <c r="AT544" s="216" t="s">
        <v>242</v>
      </c>
      <c r="AU544" s="216" t="s">
        <v>88</v>
      </c>
      <c r="AY544" s="18" t="s">
        <v>157</v>
      </c>
      <c r="BE544" s="217">
        <f>IF(N544="základní",J544,0)</f>
        <v>0</v>
      </c>
      <c r="BF544" s="217">
        <f>IF(N544="snížená",J544,0)</f>
        <v>0</v>
      </c>
      <c r="BG544" s="217">
        <f>IF(N544="zákl. přenesená",J544,0)</f>
        <v>0</v>
      </c>
      <c r="BH544" s="217">
        <f>IF(N544="sníž. přenesená",J544,0)</f>
        <v>0</v>
      </c>
      <c r="BI544" s="217">
        <f>IF(N544="nulová",J544,0)</f>
        <v>0</v>
      </c>
      <c r="BJ544" s="18" t="s">
        <v>86</v>
      </c>
      <c r="BK544" s="217">
        <f>ROUND(I544*H544,2)</f>
        <v>0</v>
      </c>
      <c r="BL544" s="18" t="s">
        <v>268</v>
      </c>
      <c r="BM544" s="216" t="s">
        <v>997</v>
      </c>
    </row>
    <row r="545" s="13" customFormat="1">
      <c r="A545" s="13"/>
      <c r="B545" s="225"/>
      <c r="C545" s="226"/>
      <c r="D545" s="223" t="s">
        <v>170</v>
      </c>
      <c r="E545" s="227" t="s">
        <v>19</v>
      </c>
      <c r="F545" s="228" t="s">
        <v>992</v>
      </c>
      <c r="G545" s="226"/>
      <c r="H545" s="229">
        <v>19.311</v>
      </c>
      <c r="I545" s="230"/>
      <c r="J545" s="226"/>
      <c r="K545" s="226"/>
      <c r="L545" s="231"/>
      <c r="M545" s="232"/>
      <c r="N545" s="233"/>
      <c r="O545" s="233"/>
      <c r="P545" s="233"/>
      <c r="Q545" s="233"/>
      <c r="R545" s="233"/>
      <c r="S545" s="233"/>
      <c r="T545" s="234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5" t="s">
        <v>170</v>
      </c>
      <c r="AU545" s="235" t="s">
        <v>88</v>
      </c>
      <c r="AV545" s="13" t="s">
        <v>88</v>
      </c>
      <c r="AW545" s="13" t="s">
        <v>37</v>
      </c>
      <c r="AX545" s="13" t="s">
        <v>78</v>
      </c>
      <c r="AY545" s="235" t="s">
        <v>157</v>
      </c>
    </row>
    <row r="546" s="13" customFormat="1">
      <c r="A546" s="13"/>
      <c r="B546" s="225"/>
      <c r="C546" s="226"/>
      <c r="D546" s="223" t="s">
        <v>170</v>
      </c>
      <c r="E546" s="227" t="s">
        <v>19</v>
      </c>
      <c r="F546" s="228" t="s">
        <v>994</v>
      </c>
      <c r="G546" s="226"/>
      <c r="H546" s="229">
        <v>20.724</v>
      </c>
      <c r="I546" s="230"/>
      <c r="J546" s="226"/>
      <c r="K546" s="226"/>
      <c r="L546" s="231"/>
      <c r="M546" s="232"/>
      <c r="N546" s="233"/>
      <c r="O546" s="233"/>
      <c r="P546" s="233"/>
      <c r="Q546" s="233"/>
      <c r="R546" s="233"/>
      <c r="S546" s="233"/>
      <c r="T546" s="234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35" t="s">
        <v>170</v>
      </c>
      <c r="AU546" s="235" t="s">
        <v>88</v>
      </c>
      <c r="AV546" s="13" t="s">
        <v>88</v>
      </c>
      <c r="AW546" s="13" t="s">
        <v>37</v>
      </c>
      <c r="AX546" s="13" t="s">
        <v>78</v>
      </c>
      <c r="AY546" s="235" t="s">
        <v>157</v>
      </c>
    </row>
    <row r="547" s="13" customFormat="1">
      <c r="A547" s="13"/>
      <c r="B547" s="225"/>
      <c r="C547" s="226"/>
      <c r="D547" s="223" t="s">
        <v>170</v>
      </c>
      <c r="E547" s="226"/>
      <c r="F547" s="228" t="s">
        <v>998</v>
      </c>
      <c r="G547" s="226"/>
      <c r="H547" s="229">
        <v>46.039999999999999</v>
      </c>
      <c r="I547" s="230"/>
      <c r="J547" s="226"/>
      <c r="K547" s="226"/>
      <c r="L547" s="231"/>
      <c r="M547" s="232"/>
      <c r="N547" s="233"/>
      <c r="O547" s="233"/>
      <c r="P547" s="233"/>
      <c r="Q547" s="233"/>
      <c r="R547" s="233"/>
      <c r="S547" s="233"/>
      <c r="T547" s="234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5" t="s">
        <v>170</v>
      </c>
      <c r="AU547" s="235" t="s">
        <v>88</v>
      </c>
      <c r="AV547" s="13" t="s">
        <v>88</v>
      </c>
      <c r="AW547" s="13" t="s">
        <v>4</v>
      </c>
      <c r="AX547" s="13" t="s">
        <v>86</v>
      </c>
      <c r="AY547" s="235" t="s">
        <v>157</v>
      </c>
    </row>
    <row r="548" s="2" customFormat="1" ht="24.15" customHeight="1">
      <c r="A548" s="39"/>
      <c r="B548" s="40"/>
      <c r="C548" s="236" t="s">
        <v>999</v>
      </c>
      <c r="D548" s="236" t="s">
        <v>242</v>
      </c>
      <c r="E548" s="237" t="s">
        <v>984</v>
      </c>
      <c r="F548" s="238" t="s">
        <v>985</v>
      </c>
      <c r="G548" s="239" t="s">
        <v>162</v>
      </c>
      <c r="H548" s="240">
        <v>46.039999999999999</v>
      </c>
      <c r="I548" s="241"/>
      <c r="J548" s="242">
        <f>ROUND(I548*H548,2)</f>
        <v>0</v>
      </c>
      <c r="K548" s="238" t="s">
        <v>175</v>
      </c>
      <c r="L548" s="243"/>
      <c r="M548" s="244" t="s">
        <v>19</v>
      </c>
      <c r="N548" s="245" t="s">
        <v>49</v>
      </c>
      <c r="O548" s="85"/>
      <c r="P548" s="214">
        <f>O548*H548</f>
        <v>0</v>
      </c>
      <c r="Q548" s="214">
        <v>0.0053</v>
      </c>
      <c r="R548" s="214">
        <f>Q548*H548</f>
        <v>0.24401200000000001</v>
      </c>
      <c r="S548" s="214">
        <v>0</v>
      </c>
      <c r="T548" s="215">
        <f>S548*H548</f>
        <v>0</v>
      </c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R548" s="216" t="s">
        <v>357</v>
      </c>
      <c r="AT548" s="216" t="s">
        <v>242</v>
      </c>
      <c r="AU548" s="216" t="s">
        <v>88</v>
      </c>
      <c r="AY548" s="18" t="s">
        <v>157</v>
      </c>
      <c r="BE548" s="217">
        <f>IF(N548="základní",J548,0)</f>
        <v>0</v>
      </c>
      <c r="BF548" s="217">
        <f>IF(N548="snížená",J548,0)</f>
        <v>0</v>
      </c>
      <c r="BG548" s="217">
        <f>IF(N548="zákl. přenesená",J548,0)</f>
        <v>0</v>
      </c>
      <c r="BH548" s="217">
        <f>IF(N548="sníž. přenesená",J548,0)</f>
        <v>0</v>
      </c>
      <c r="BI548" s="217">
        <f>IF(N548="nulová",J548,0)</f>
        <v>0</v>
      </c>
      <c r="BJ548" s="18" t="s">
        <v>86</v>
      </c>
      <c r="BK548" s="217">
        <f>ROUND(I548*H548,2)</f>
        <v>0</v>
      </c>
      <c r="BL548" s="18" t="s">
        <v>268</v>
      </c>
      <c r="BM548" s="216" t="s">
        <v>1000</v>
      </c>
    </row>
    <row r="549" s="13" customFormat="1">
      <c r="A549" s="13"/>
      <c r="B549" s="225"/>
      <c r="C549" s="226"/>
      <c r="D549" s="223" t="s">
        <v>170</v>
      </c>
      <c r="E549" s="227" t="s">
        <v>19</v>
      </c>
      <c r="F549" s="228" t="s">
        <v>993</v>
      </c>
      <c r="G549" s="226"/>
      <c r="H549" s="229">
        <v>19.311</v>
      </c>
      <c r="I549" s="230"/>
      <c r="J549" s="226"/>
      <c r="K549" s="226"/>
      <c r="L549" s="231"/>
      <c r="M549" s="232"/>
      <c r="N549" s="233"/>
      <c r="O549" s="233"/>
      <c r="P549" s="233"/>
      <c r="Q549" s="233"/>
      <c r="R549" s="233"/>
      <c r="S549" s="233"/>
      <c r="T549" s="234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35" t="s">
        <v>170</v>
      </c>
      <c r="AU549" s="235" t="s">
        <v>88</v>
      </c>
      <c r="AV549" s="13" t="s">
        <v>88</v>
      </c>
      <c r="AW549" s="13" t="s">
        <v>37</v>
      </c>
      <c r="AX549" s="13" t="s">
        <v>78</v>
      </c>
      <c r="AY549" s="235" t="s">
        <v>157</v>
      </c>
    </row>
    <row r="550" s="13" customFormat="1">
      <c r="A550" s="13"/>
      <c r="B550" s="225"/>
      <c r="C550" s="226"/>
      <c r="D550" s="223" t="s">
        <v>170</v>
      </c>
      <c r="E550" s="227" t="s">
        <v>19</v>
      </c>
      <c r="F550" s="228" t="s">
        <v>995</v>
      </c>
      <c r="G550" s="226"/>
      <c r="H550" s="229">
        <v>20.724</v>
      </c>
      <c r="I550" s="230"/>
      <c r="J550" s="226"/>
      <c r="K550" s="226"/>
      <c r="L550" s="231"/>
      <c r="M550" s="232"/>
      <c r="N550" s="233"/>
      <c r="O550" s="233"/>
      <c r="P550" s="233"/>
      <c r="Q550" s="233"/>
      <c r="R550" s="233"/>
      <c r="S550" s="233"/>
      <c r="T550" s="234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35" t="s">
        <v>170</v>
      </c>
      <c r="AU550" s="235" t="s">
        <v>88</v>
      </c>
      <c r="AV550" s="13" t="s">
        <v>88</v>
      </c>
      <c r="AW550" s="13" t="s">
        <v>37</v>
      </c>
      <c r="AX550" s="13" t="s">
        <v>78</v>
      </c>
      <c r="AY550" s="235" t="s">
        <v>157</v>
      </c>
    </row>
    <row r="551" s="13" customFormat="1">
      <c r="A551" s="13"/>
      <c r="B551" s="225"/>
      <c r="C551" s="226"/>
      <c r="D551" s="223" t="s">
        <v>170</v>
      </c>
      <c r="E551" s="226"/>
      <c r="F551" s="228" t="s">
        <v>998</v>
      </c>
      <c r="G551" s="226"/>
      <c r="H551" s="229">
        <v>46.039999999999999</v>
      </c>
      <c r="I551" s="230"/>
      <c r="J551" s="226"/>
      <c r="K551" s="226"/>
      <c r="L551" s="231"/>
      <c r="M551" s="232"/>
      <c r="N551" s="233"/>
      <c r="O551" s="233"/>
      <c r="P551" s="233"/>
      <c r="Q551" s="233"/>
      <c r="R551" s="233"/>
      <c r="S551" s="233"/>
      <c r="T551" s="234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5" t="s">
        <v>170</v>
      </c>
      <c r="AU551" s="235" t="s">
        <v>88</v>
      </c>
      <c r="AV551" s="13" t="s">
        <v>88</v>
      </c>
      <c r="AW551" s="13" t="s">
        <v>4</v>
      </c>
      <c r="AX551" s="13" t="s">
        <v>86</v>
      </c>
      <c r="AY551" s="235" t="s">
        <v>157</v>
      </c>
    </row>
    <row r="552" s="2" customFormat="1" ht="33" customHeight="1">
      <c r="A552" s="39"/>
      <c r="B552" s="40"/>
      <c r="C552" s="205" t="s">
        <v>1001</v>
      </c>
      <c r="D552" s="205" t="s">
        <v>159</v>
      </c>
      <c r="E552" s="206" t="s">
        <v>1002</v>
      </c>
      <c r="F552" s="207" t="s">
        <v>1003</v>
      </c>
      <c r="G552" s="208" t="s">
        <v>162</v>
      </c>
      <c r="H552" s="209">
        <v>20.724</v>
      </c>
      <c r="I552" s="210"/>
      <c r="J552" s="211">
        <f>ROUND(I552*H552,2)</f>
        <v>0</v>
      </c>
      <c r="K552" s="207" t="s">
        <v>163</v>
      </c>
      <c r="L552" s="45"/>
      <c r="M552" s="212" t="s">
        <v>19</v>
      </c>
      <c r="N552" s="213" t="s">
        <v>49</v>
      </c>
      <c r="O552" s="85"/>
      <c r="P552" s="214">
        <f>O552*H552</f>
        <v>0</v>
      </c>
      <c r="Q552" s="214">
        <v>0.00080000000000000004</v>
      </c>
      <c r="R552" s="214">
        <f>Q552*H552</f>
        <v>0.016579200000000002</v>
      </c>
      <c r="S552" s="214">
        <v>0</v>
      </c>
      <c r="T552" s="215">
        <f>S552*H552</f>
        <v>0</v>
      </c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R552" s="216" t="s">
        <v>268</v>
      </c>
      <c r="AT552" s="216" t="s">
        <v>159</v>
      </c>
      <c r="AU552" s="216" t="s">
        <v>88</v>
      </c>
      <c r="AY552" s="18" t="s">
        <v>157</v>
      </c>
      <c r="BE552" s="217">
        <f>IF(N552="základní",J552,0)</f>
        <v>0</v>
      </c>
      <c r="BF552" s="217">
        <f>IF(N552="snížená",J552,0)</f>
        <v>0</v>
      </c>
      <c r="BG552" s="217">
        <f>IF(N552="zákl. přenesená",J552,0)</f>
        <v>0</v>
      </c>
      <c r="BH552" s="217">
        <f>IF(N552="sníž. přenesená",J552,0)</f>
        <v>0</v>
      </c>
      <c r="BI552" s="217">
        <f>IF(N552="nulová",J552,0)</f>
        <v>0</v>
      </c>
      <c r="BJ552" s="18" t="s">
        <v>86</v>
      </c>
      <c r="BK552" s="217">
        <f>ROUND(I552*H552,2)</f>
        <v>0</v>
      </c>
      <c r="BL552" s="18" t="s">
        <v>268</v>
      </c>
      <c r="BM552" s="216" t="s">
        <v>1004</v>
      </c>
    </row>
    <row r="553" s="2" customFormat="1">
      <c r="A553" s="39"/>
      <c r="B553" s="40"/>
      <c r="C553" s="41"/>
      <c r="D553" s="218" t="s">
        <v>166</v>
      </c>
      <c r="E553" s="41"/>
      <c r="F553" s="219" t="s">
        <v>1005</v>
      </c>
      <c r="G553" s="41"/>
      <c r="H553" s="41"/>
      <c r="I553" s="220"/>
      <c r="J553" s="41"/>
      <c r="K553" s="41"/>
      <c r="L553" s="45"/>
      <c r="M553" s="221"/>
      <c r="N553" s="222"/>
      <c r="O553" s="85"/>
      <c r="P553" s="85"/>
      <c r="Q553" s="85"/>
      <c r="R553" s="85"/>
      <c r="S553" s="85"/>
      <c r="T553" s="86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T553" s="18" t="s">
        <v>166</v>
      </c>
      <c r="AU553" s="18" t="s">
        <v>88</v>
      </c>
    </row>
    <row r="554" s="13" customFormat="1">
      <c r="A554" s="13"/>
      <c r="B554" s="225"/>
      <c r="C554" s="226"/>
      <c r="D554" s="223" t="s">
        <v>170</v>
      </c>
      <c r="E554" s="227" t="s">
        <v>19</v>
      </c>
      <c r="F554" s="228" t="s">
        <v>1006</v>
      </c>
      <c r="G554" s="226"/>
      <c r="H554" s="229">
        <v>20.724</v>
      </c>
      <c r="I554" s="230"/>
      <c r="J554" s="226"/>
      <c r="K554" s="226"/>
      <c r="L554" s="231"/>
      <c r="M554" s="232"/>
      <c r="N554" s="233"/>
      <c r="O554" s="233"/>
      <c r="P554" s="233"/>
      <c r="Q554" s="233"/>
      <c r="R554" s="233"/>
      <c r="S554" s="233"/>
      <c r="T554" s="234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35" t="s">
        <v>170</v>
      </c>
      <c r="AU554" s="235" t="s">
        <v>88</v>
      </c>
      <c r="AV554" s="13" t="s">
        <v>88</v>
      </c>
      <c r="AW554" s="13" t="s">
        <v>37</v>
      </c>
      <c r="AX554" s="13" t="s">
        <v>78</v>
      </c>
      <c r="AY554" s="235" t="s">
        <v>157</v>
      </c>
    </row>
    <row r="555" s="2" customFormat="1" ht="16.5" customHeight="1">
      <c r="A555" s="39"/>
      <c r="B555" s="40"/>
      <c r="C555" s="205" t="s">
        <v>1007</v>
      </c>
      <c r="D555" s="205" t="s">
        <v>159</v>
      </c>
      <c r="E555" s="206" t="s">
        <v>1008</v>
      </c>
      <c r="F555" s="207" t="s">
        <v>1009</v>
      </c>
      <c r="G555" s="208" t="s">
        <v>320</v>
      </c>
      <c r="H555" s="209">
        <v>37.68</v>
      </c>
      <c r="I555" s="210"/>
      <c r="J555" s="211">
        <f>ROUND(I555*H555,2)</f>
        <v>0</v>
      </c>
      <c r="K555" s="207" t="s">
        <v>163</v>
      </c>
      <c r="L555" s="45"/>
      <c r="M555" s="212" t="s">
        <v>19</v>
      </c>
      <c r="N555" s="213" t="s">
        <v>49</v>
      </c>
      <c r="O555" s="85"/>
      <c r="P555" s="214">
        <f>O555*H555</f>
        <v>0</v>
      </c>
      <c r="Q555" s="214">
        <v>0.00016000000000000001</v>
      </c>
      <c r="R555" s="214">
        <f>Q555*H555</f>
        <v>0.0060288000000000008</v>
      </c>
      <c r="S555" s="214">
        <v>0</v>
      </c>
      <c r="T555" s="215">
        <f>S555*H555</f>
        <v>0</v>
      </c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R555" s="216" t="s">
        <v>268</v>
      </c>
      <c r="AT555" s="216" t="s">
        <v>159</v>
      </c>
      <c r="AU555" s="216" t="s">
        <v>88</v>
      </c>
      <c r="AY555" s="18" t="s">
        <v>157</v>
      </c>
      <c r="BE555" s="217">
        <f>IF(N555="základní",J555,0)</f>
        <v>0</v>
      </c>
      <c r="BF555" s="217">
        <f>IF(N555="snížená",J555,0)</f>
        <v>0</v>
      </c>
      <c r="BG555" s="217">
        <f>IF(N555="zákl. přenesená",J555,0)</f>
        <v>0</v>
      </c>
      <c r="BH555" s="217">
        <f>IF(N555="sníž. přenesená",J555,0)</f>
        <v>0</v>
      </c>
      <c r="BI555" s="217">
        <f>IF(N555="nulová",J555,0)</f>
        <v>0</v>
      </c>
      <c r="BJ555" s="18" t="s">
        <v>86</v>
      </c>
      <c r="BK555" s="217">
        <f>ROUND(I555*H555,2)</f>
        <v>0</v>
      </c>
      <c r="BL555" s="18" t="s">
        <v>268</v>
      </c>
      <c r="BM555" s="216" t="s">
        <v>1010</v>
      </c>
    </row>
    <row r="556" s="2" customFormat="1">
      <c r="A556" s="39"/>
      <c r="B556" s="40"/>
      <c r="C556" s="41"/>
      <c r="D556" s="218" t="s">
        <v>166</v>
      </c>
      <c r="E556" s="41"/>
      <c r="F556" s="219" t="s">
        <v>1011</v>
      </c>
      <c r="G556" s="41"/>
      <c r="H556" s="41"/>
      <c r="I556" s="220"/>
      <c r="J556" s="41"/>
      <c r="K556" s="41"/>
      <c r="L556" s="45"/>
      <c r="M556" s="221"/>
      <c r="N556" s="222"/>
      <c r="O556" s="85"/>
      <c r="P556" s="85"/>
      <c r="Q556" s="85"/>
      <c r="R556" s="85"/>
      <c r="S556" s="85"/>
      <c r="T556" s="86"/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T556" s="18" t="s">
        <v>166</v>
      </c>
      <c r="AU556" s="18" t="s">
        <v>88</v>
      </c>
    </row>
    <row r="557" s="13" customFormat="1">
      <c r="A557" s="13"/>
      <c r="B557" s="225"/>
      <c r="C557" s="226"/>
      <c r="D557" s="223" t="s">
        <v>170</v>
      </c>
      <c r="E557" s="227" t="s">
        <v>19</v>
      </c>
      <c r="F557" s="228" t="s">
        <v>1012</v>
      </c>
      <c r="G557" s="226"/>
      <c r="H557" s="229">
        <v>37.68</v>
      </c>
      <c r="I557" s="230"/>
      <c r="J557" s="226"/>
      <c r="K557" s="226"/>
      <c r="L557" s="231"/>
      <c r="M557" s="232"/>
      <c r="N557" s="233"/>
      <c r="O557" s="233"/>
      <c r="P557" s="233"/>
      <c r="Q557" s="233"/>
      <c r="R557" s="233"/>
      <c r="S557" s="233"/>
      <c r="T557" s="234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35" t="s">
        <v>170</v>
      </c>
      <c r="AU557" s="235" t="s">
        <v>88</v>
      </c>
      <c r="AV557" s="13" t="s">
        <v>88</v>
      </c>
      <c r="AW557" s="13" t="s">
        <v>37</v>
      </c>
      <c r="AX557" s="13" t="s">
        <v>78</v>
      </c>
      <c r="AY557" s="235" t="s">
        <v>157</v>
      </c>
    </row>
    <row r="558" s="2" customFormat="1" ht="24.15" customHeight="1">
      <c r="A558" s="39"/>
      <c r="B558" s="40"/>
      <c r="C558" s="205" t="s">
        <v>1013</v>
      </c>
      <c r="D558" s="205" t="s">
        <v>159</v>
      </c>
      <c r="E558" s="206" t="s">
        <v>1014</v>
      </c>
      <c r="F558" s="207" t="s">
        <v>1015</v>
      </c>
      <c r="G558" s="208" t="s">
        <v>1016</v>
      </c>
      <c r="H558" s="246"/>
      <c r="I558" s="210"/>
      <c r="J558" s="211">
        <f>ROUND(I558*H558,2)</f>
        <v>0</v>
      </c>
      <c r="K558" s="207" t="s">
        <v>175</v>
      </c>
      <c r="L558" s="45"/>
      <c r="M558" s="212" t="s">
        <v>19</v>
      </c>
      <c r="N558" s="213" t="s">
        <v>49</v>
      </c>
      <c r="O558" s="85"/>
      <c r="P558" s="214">
        <f>O558*H558</f>
        <v>0</v>
      </c>
      <c r="Q558" s="214">
        <v>0</v>
      </c>
      <c r="R558" s="214">
        <f>Q558*H558</f>
        <v>0</v>
      </c>
      <c r="S558" s="214">
        <v>0</v>
      </c>
      <c r="T558" s="215">
        <f>S558*H558</f>
        <v>0</v>
      </c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R558" s="216" t="s">
        <v>268</v>
      </c>
      <c r="AT558" s="216" t="s">
        <v>159</v>
      </c>
      <c r="AU558" s="216" t="s">
        <v>88</v>
      </c>
      <c r="AY558" s="18" t="s">
        <v>157</v>
      </c>
      <c r="BE558" s="217">
        <f>IF(N558="základní",J558,0)</f>
        <v>0</v>
      </c>
      <c r="BF558" s="217">
        <f>IF(N558="snížená",J558,0)</f>
        <v>0</v>
      </c>
      <c r="BG558" s="217">
        <f>IF(N558="zákl. přenesená",J558,0)</f>
        <v>0</v>
      </c>
      <c r="BH558" s="217">
        <f>IF(N558="sníž. přenesená",J558,0)</f>
        <v>0</v>
      </c>
      <c r="BI558" s="217">
        <f>IF(N558="nulová",J558,0)</f>
        <v>0</v>
      </c>
      <c r="BJ558" s="18" t="s">
        <v>86</v>
      </c>
      <c r="BK558" s="217">
        <f>ROUND(I558*H558,2)</f>
        <v>0</v>
      </c>
      <c r="BL558" s="18" t="s">
        <v>268</v>
      </c>
      <c r="BM558" s="216" t="s">
        <v>1017</v>
      </c>
    </row>
    <row r="559" s="2" customFormat="1">
      <c r="A559" s="39"/>
      <c r="B559" s="40"/>
      <c r="C559" s="41"/>
      <c r="D559" s="218" t="s">
        <v>166</v>
      </c>
      <c r="E559" s="41"/>
      <c r="F559" s="219" t="s">
        <v>1018</v>
      </c>
      <c r="G559" s="41"/>
      <c r="H559" s="41"/>
      <c r="I559" s="220"/>
      <c r="J559" s="41"/>
      <c r="K559" s="41"/>
      <c r="L559" s="45"/>
      <c r="M559" s="221"/>
      <c r="N559" s="222"/>
      <c r="O559" s="85"/>
      <c r="P559" s="85"/>
      <c r="Q559" s="85"/>
      <c r="R559" s="85"/>
      <c r="S559" s="85"/>
      <c r="T559" s="86"/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T559" s="18" t="s">
        <v>166</v>
      </c>
      <c r="AU559" s="18" t="s">
        <v>88</v>
      </c>
    </row>
    <row r="560" s="12" customFormat="1" ht="22.8" customHeight="1">
      <c r="A560" s="12"/>
      <c r="B560" s="189"/>
      <c r="C560" s="190"/>
      <c r="D560" s="191" t="s">
        <v>77</v>
      </c>
      <c r="E560" s="203" t="s">
        <v>1019</v>
      </c>
      <c r="F560" s="203" t="s">
        <v>1020</v>
      </c>
      <c r="G560" s="190"/>
      <c r="H560" s="190"/>
      <c r="I560" s="193"/>
      <c r="J560" s="204">
        <f>BK560</f>
        <v>0</v>
      </c>
      <c r="K560" s="190"/>
      <c r="L560" s="195"/>
      <c r="M560" s="196"/>
      <c r="N560" s="197"/>
      <c r="O560" s="197"/>
      <c r="P560" s="198">
        <f>SUM(P561:P637)</f>
        <v>0</v>
      </c>
      <c r="Q560" s="197"/>
      <c r="R560" s="198">
        <f>SUM(R561:R637)</f>
        <v>13.00834294</v>
      </c>
      <c r="S560" s="197"/>
      <c r="T560" s="199">
        <f>SUM(T561:T637)</f>
        <v>0</v>
      </c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R560" s="200" t="s">
        <v>88</v>
      </c>
      <c r="AT560" s="201" t="s">
        <v>77</v>
      </c>
      <c r="AU560" s="201" t="s">
        <v>86</v>
      </c>
      <c r="AY560" s="200" t="s">
        <v>157</v>
      </c>
      <c r="BK560" s="202">
        <f>SUM(BK561:BK637)</f>
        <v>0</v>
      </c>
    </row>
    <row r="561" s="2" customFormat="1" ht="24.15" customHeight="1">
      <c r="A561" s="39"/>
      <c r="B561" s="40"/>
      <c r="C561" s="205" t="s">
        <v>1021</v>
      </c>
      <c r="D561" s="205" t="s">
        <v>159</v>
      </c>
      <c r="E561" s="206" t="s">
        <v>1022</v>
      </c>
      <c r="F561" s="207" t="s">
        <v>1023</v>
      </c>
      <c r="G561" s="208" t="s">
        <v>162</v>
      </c>
      <c r="H561" s="209">
        <v>118.127</v>
      </c>
      <c r="I561" s="210"/>
      <c r="J561" s="211">
        <f>ROUND(I561*H561,2)</f>
        <v>0</v>
      </c>
      <c r="K561" s="207" t="s">
        <v>175</v>
      </c>
      <c r="L561" s="45"/>
      <c r="M561" s="212" t="s">
        <v>19</v>
      </c>
      <c r="N561" s="213" t="s">
        <v>49</v>
      </c>
      <c r="O561" s="85"/>
      <c r="P561" s="214">
        <f>O561*H561</f>
        <v>0</v>
      </c>
      <c r="Q561" s="214">
        <v>0</v>
      </c>
      <c r="R561" s="214">
        <f>Q561*H561</f>
        <v>0</v>
      </c>
      <c r="S561" s="214">
        <v>0</v>
      </c>
      <c r="T561" s="215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216" t="s">
        <v>268</v>
      </c>
      <c r="AT561" s="216" t="s">
        <v>159</v>
      </c>
      <c r="AU561" s="216" t="s">
        <v>88</v>
      </c>
      <c r="AY561" s="18" t="s">
        <v>157</v>
      </c>
      <c r="BE561" s="217">
        <f>IF(N561="základní",J561,0)</f>
        <v>0</v>
      </c>
      <c r="BF561" s="217">
        <f>IF(N561="snížená",J561,0)</f>
        <v>0</v>
      </c>
      <c r="BG561" s="217">
        <f>IF(N561="zákl. přenesená",J561,0)</f>
        <v>0</v>
      </c>
      <c r="BH561" s="217">
        <f>IF(N561="sníž. přenesená",J561,0)</f>
        <v>0</v>
      </c>
      <c r="BI561" s="217">
        <f>IF(N561="nulová",J561,0)</f>
        <v>0</v>
      </c>
      <c r="BJ561" s="18" t="s">
        <v>86</v>
      </c>
      <c r="BK561" s="217">
        <f>ROUND(I561*H561,2)</f>
        <v>0</v>
      </c>
      <c r="BL561" s="18" t="s">
        <v>268</v>
      </c>
      <c r="BM561" s="216" t="s">
        <v>1024</v>
      </c>
    </row>
    <row r="562" s="2" customFormat="1">
      <c r="A562" s="39"/>
      <c r="B562" s="40"/>
      <c r="C562" s="41"/>
      <c r="D562" s="218" t="s">
        <v>166</v>
      </c>
      <c r="E562" s="41"/>
      <c r="F562" s="219" t="s">
        <v>1025</v>
      </c>
      <c r="G562" s="41"/>
      <c r="H562" s="41"/>
      <c r="I562" s="220"/>
      <c r="J562" s="41"/>
      <c r="K562" s="41"/>
      <c r="L562" s="45"/>
      <c r="M562" s="221"/>
      <c r="N562" s="222"/>
      <c r="O562" s="85"/>
      <c r="P562" s="85"/>
      <c r="Q562" s="85"/>
      <c r="R562" s="85"/>
      <c r="S562" s="85"/>
      <c r="T562" s="86"/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T562" s="18" t="s">
        <v>166</v>
      </c>
      <c r="AU562" s="18" t="s">
        <v>88</v>
      </c>
    </row>
    <row r="563" s="13" customFormat="1">
      <c r="A563" s="13"/>
      <c r="B563" s="225"/>
      <c r="C563" s="226"/>
      <c r="D563" s="223" t="s">
        <v>170</v>
      </c>
      <c r="E563" s="227" t="s">
        <v>19</v>
      </c>
      <c r="F563" s="228" t="s">
        <v>1026</v>
      </c>
      <c r="G563" s="226"/>
      <c r="H563" s="229">
        <v>118.127</v>
      </c>
      <c r="I563" s="230"/>
      <c r="J563" s="226"/>
      <c r="K563" s="226"/>
      <c r="L563" s="231"/>
      <c r="M563" s="232"/>
      <c r="N563" s="233"/>
      <c r="O563" s="233"/>
      <c r="P563" s="233"/>
      <c r="Q563" s="233"/>
      <c r="R563" s="233"/>
      <c r="S563" s="233"/>
      <c r="T563" s="234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35" t="s">
        <v>170</v>
      </c>
      <c r="AU563" s="235" t="s">
        <v>88</v>
      </c>
      <c r="AV563" s="13" t="s">
        <v>88</v>
      </c>
      <c r="AW563" s="13" t="s">
        <v>37</v>
      </c>
      <c r="AX563" s="13" t="s">
        <v>78</v>
      </c>
      <c r="AY563" s="235" t="s">
        <v>157</v>
      </c>
    </row>
    <row r="564" s="2" customFormat="1" ht="16.5" customHeight="1">
      <c r="A564" s="39"/>
      <c r="B564" s="40"/>
      <c r="C564" s="236" t="s">
        <v>1027</v>
      </c>
      <c r="D564" s="236" t="s">
        <v>242</v>
      </c>
      <c r="E564" s="237" t="s">
        <v>956</v>
      </c>
      <c r="F564" s="238" t="s">
        <v>957</v>
      </c>
      <c r="G564" s="239" t="s">
        <v>958</v>
      </c>
      <c r="H564" s="240">
        <v>41.344000000000001</v>
      </c>
      <c r="I564" s="241"/>
      <c r="J564" s="242">
        <f>ROUND(I564*H564,2)</f>
        <v>0</v>
      </c>
      <c r="K564" s="238" t="s">
        <v>175</v>
      </c>
      <c r="L564" s="243"/>
      <c r="M564" s="244" t="s">
        <v>19</v>
      </c>
      <c r="N564" s="245" t="s">
        <v>49</v>
      </c>
      <c r="O564" s="85"/>
      <c r="P564" s="214">
        <f>O564*H564</f>
        <v>0</v>
      </c>
      <c r="Q564" s="214">
        <v>0.001</v>
      </c>
      <c r="R564" s="214">
        <f>Q564*H564</f>
        <v>0.041343999999999999</v>
      </c>
      <c r="S564" s="214">
        <v>0</v>
      </c>
      <c r="T564" s="215">
        <f>S564*H564</f>
        <v>0</v>
      </c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R564" s="216" t="s">
        <v>357</v>
      </c>
      <c r="AT564" s="216" t="s">
        <v>242</v>
      </c>
      <c r="AU564" s="216" t="s">
        <v>88</v>
      </c>
      <c r="AY564" s="18" t="s">
        <v>157</v>
      </c>
      <c r="BE564" s="217">
        <f>IF(N564="základní",J564,0)</f>
        <v>0</v>
      </c>
      <c r="BF564" s="217">
        <f>IF(N564="snížená",J564,0)</f>
        <v>0</v>
      </c>
      <c r="BG564" s="217">
        <f>IF(N564="zákl. přenesená",J564,0)</f>
        <v>0</v>
      </c>
      <c r="BH564" s="217">
        <f>IF(N564="sníž. přenesená",J564,0)</f>
        <v>0</v>
      </c>
      <c r="BI564" s="217">
        <f>IF(N564="nulová",J564,0)</f>
        <v>0</v>
      </c>
      <c r="BJ564" s="18" t="s">
        <v>86</v>
      </c>
      <c r="BK564" s="217">
        <f>ROUND(I564*H564,2)</f>
        <v>0</v>
      </c>
      <c r="BL564" s="18" t="s">
        <v>268</v>
      </c>
      <c r="BM564" s="216" t="s">
        <v>1028</v>
      </c>
    </row>
    <row r="565" s="13" customFormat="1">
      <c r="A565" s="13"/>
      <c r="B565" s="225"/>
      <c r="C565" s="226"/>
      <c r="D565" s="223" t="s">
        <v>170</v>
      </c>
      <c r="E565" s="226"/>
      <c r="F565" s="228" t="s">
        <v>1029</v>
      </c>
      <c r="G565" s="226"/>
      <c r="H565" s="229">
        <v>41.344000000000001</v>
      </c>
      <c r="I565" s="230"/>
      <c r="J565" s="226"/>
      <c r="K565" s="226"/>
      <c r="L565" s="231"/>
      <c r="M565" s="232"/>
      <c r="N565" s="233"/>
      <c r="O565" s="233"/>
      <c r="P565" s="233"/>
      <c r="Q565" s="233"/>
      <c r="R565" s="233"/>
      <c r="S565" s="233"/>
      <c r="T565" s="234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35" t="s">
        <v>170</v>
      </c>
      <c r="AU565" s="235" t="s">
        <v>88</v>
      </c>
      <c r="AV565" s="13" t="s">
        <v>88</v>
      </c>
      <c r="AW565" s="13" t="s">
        <v>4</v>
      </c>
      <c r="AX565" s="13" t="s">
        <v>86</v>
      </c>
      <c r="AY565" s="235" t="s">
        <v>157</v>
      </c>
    </row>
    <row r="566" s="2" customFormat="1" ht="21.75" customHeight="1">
      <c r="A566" s="39"/>
      <c r="B566" s="40"/>
      <c r="C566" s="205" t="s">
        <v>1030</v>
      </c>
      <c r="D566" s="205" t="s">
        <v>159</v>
      </c>
      <c r="E566" s="206" t="s">
        <v>1031</v>
      </c>
      <c r="F566" s="207" t="s">
        <v>1032</v>
      </c>
      <c r="G566" s="208" t="s">
        <v>162</v>
      </c>
      <c r="H566" s="209">
        <v>123.242</v>
      </c>
      <c r="I566" s="210"/>
      <c r="J566" s="211">
        <f>ROUND(I566*H566,2)</f>
        <v>0</v>
      </c>
      <c r="K566" s="207" t="s">
        <v>175</v>
      </c>
      <c r="L566" s="45"/>
      <c r="M566" s="212" t="s">
        <v>19</v>
      </c>
      <c r="N566" s="213" t="s">
        <v>49</v>
      </c>
      <c r="O566" s="85"/>
      <c r="P566" s="214">
        <f>O566*H566</f>
        <v>0</v>
      </c>
      <c r="Q566" s="214">
        <v>0</v>
      </c>
      <c r="R566" s="214">
        <f>Q566*H566</f>
        <v>0</v>
      </c>
      <c r="S566" s="214">
        <v>0</v>
      </c>
      <c r="T566" s="215">
        <f>S566*H566</f>
        <v>0</v>
      </c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R566" s="216" t="s">
        <v>268</v>
      </c>
      <c r="AT566" s="216" t="s">
        <v>159</v>
      </c>
      <c r="AU566" s="216" t="s">
        <v>88</v>
      </c>
      <c r="AY566" s="18" t="s">
        <v>157</v>
      </c>
      <c r="BE566" s="217">
        <f>IF(N566="základní",J566,0)</f>
        <v>0</v>
      </c>
      <c r="BF566" s="217">
        <f>IF(N566="snížená",J566,0)</f>
        <v>0</v>
      </c>
      <c r="BG566" s="217">
        <f>IF(N566="zákl. přenesená",J566,0)</f>
        <v>0</v>
      </c>
      <c r="BH566" s="217">
        <f>IF(N566="sníž. přenesená",J566,0)</f>
        <v>0</v>
      </c>
      <c r="BI566" s="217">
        <f>IF(N566="nulová",J566,0)</f>
        <v>0</v>
      </c>
      <c r="BJ566" s="18" t="s">
        <v>86</v>
      </c>
      <c r="BK566" s="217">
        <f>ROUND(I566*H566,2)</f>
        <v>0</v>
      </c>
      <c r="BL566" s="18" t="s">
        <v>268</v>
      </c>
      <c r="BM566" s="216" t="s">
        <v>1033</v>
      </c>
    </row>
    <row r="567" s="2" customFormat="1">
      <c r="A567" s="39"/>
      <c r="B567" s="40"/>
      <c r="C567" s="41"/>
      <c r="D567" s="218" t="s">
        <v>166</v>
      </c>
      <c r="E567" s="41"/>
      <c r="F567" s="219" t="s">
        <v>1034</v>
      </c>
      <c r="G567" s="41"/>
      <c r="H567" s="41"/>
      <c r="I567" s="220"/>
      <c r="J567" s="41"/>
      <c r="K567" s="41"/>
      <c r="L567" s="45"/>
      <c r="M567" s="221"/>
      <c r="N567" s="222"/>
      <c r="O567" s="85"/>
      <c r="P567" s="85"/>
      <c r="Q567" s="85"/>
      <c r="R567" s="85"/>
      <c r="S567" s="85"/>
      <c r="T567" s="86"/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T567" s="18" t="s">
        <v>166</v>
      </c>
      <c r="AU567" s="18" t="s">
        <v>88</v>
      </c>
    </row>
    <row r="568" s="13" customFormat="1">
      <c r="A568" s="13"/>
      <c r="B568" s="225"/>
      <c r="C568" s="226"/>
      <c r="D568" s="223" t="s">
        <v>170</v>
      </c>
      <c r="E568" s="227" t="s">
        <v>19</v>
      </c>
      <c r="F568" s="228" t="s">
        <v>1035</v>
      </c>
      <c r="G568" s="226"/>
      <c r="H568" s="229">
        <v>123.242</v>
      </c>
      <c r="I568" s="230"/>
      <c r="J568" s="226"/>
      <c r="K568" s="226"/>
      <c r="L568" s="231"/>
      <c r="M568" s="232"/>
      <c r="N568" s="233"/>
      <c r="O568" s="233"/>
      <c r="P568" s="233"/>
      <c r="Q568" s="233"/>
      <c r="R568" s="233"/>
      <c r="S568" s="233"/>
      <c r="T568" s="234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35" t="s">
        <v>170</v>
      </c>
      <c r="AU568" s="235" t="s">
        <v>88</v>
      </c>
      <c r="AV568" s="13" t="s">
        <v>88</v>
      </c>
      <c r="AW568" s="13" t="s">
        <v>37</v>
      </c>
      <c r="AX568" s="13" t="s">
        <v>78</v>
      </c>
      <c r="AY568" s="235" t="s">
        <v>157</v>
      </c>
    </row>
    <row r="569" s="2" customFormat="1" ht="24.15" customHeight="1">
      <c r="A569" s="39"/>
      <c r="B569" s="40"/>
      <c r="C569" s="236" t="s">
        <v>1036</v>
      </c>
      <c r="D569" s="236" t="s">
        <v>242</v>
      </c>
      <c r="E569" s="237" t="s">
        <v>1037</v>
      </c>
      <c r="F569" s="238" t="s">
        <v>1038</v>
      </c>
      <c r="G569" s="239" t="s">
        <v>162</v>
      </c>
      <c r="H569" s="240">
        <v>143.63900000000001</v>
      </c>
      <c r="I569" s="241"/>
      <c r="J569" s="242">
        <f>ROUND(I569*H569,2)</f>
        <v>0</v>
      </c>
      <c r="K569" s="238" t="s">
        <v>175</v>
      </c>
      <c r="L569" s="243"/>
      <c r="M569" s="244" t="s">
        <v>19</v>
      </c>
      <c r="N569" s="245" t="s">
        <v>49</v>
      </c>
      <c r="O569" s="85"/>
      <c r="P569" s="214">
        <f>O569*H569</f>
        <v>0</v>
      </c>
      <c r="Q569" s="214">
        <v>0.0040000000000000001</v>
      </c>
      <c r="R569" s="214">
        <f>Q569*H569</f>
        <v>0.57455600000000007</v>
      </c>
      <c r="S569" s="214">
        <v>0</v>
      </c>
      <c r="T569" s="215">
        <f>S569*H569</f>
        <v>0</v>
      </c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R569" s="216" t="s">
        <v>357</v>
      </c>
      <c r="AT569" s="216" t="s">
        <v>242</v>
      </c>
      <c r="AU569" s="216" t="s">
        <v>88</v>
      </c>
      <c r="AY569" s="18" t="s">
        <v>157</v>
      </c>
      <c r="BE569" s="217">
        <f>IF(N569="základní",J569,0)</f>
        <v>0</v>
      </c>
      <c r="BF569" s="217">
        <f>IF(N569="snížená",J569,0)</f>
        <v>0</v>
      </c>
      <c r="BG569" s="217">
        <f>IF(N569="zákl. přenesená",J569,0)</f>
        <v>0</v>
      </c>
      <c r="BH569" s="217">
        <f>IF(N569="sníž. přenesená",J569,0)</f>
        <v>0</v>
      </c>
      <c r="BI569" s="217">
        <f>IF(N569="nulová",J569,0)</f>
        <v>0</v>
      </c>
      <c r="BJ569" s="18" t="s">
        <v>86</v>
      </c>
      <c r="BK569" s="217">
        <f>ROUND(I569*H569,2)</f>
        <v>0</v>
      </c>
      <c r="BL569" s="18" t="s">
        <v>268</v>
      </c>
      <c r="BM569" s="216" t="s">
        <v>1039</v>
      </c>
    </row>
    <row r="570" s="13" customFormat="1">
      <c r="A570" s="13"/>
      <c r="B570" s="225"/>
      <c r="C570" s="226"/>
      <c r="D570" s="223" t="s">
        <v>170</v>
      </c>
      <c r="E570" s="226"/>
      <c r="F570" s="228" t="s">
        <v>1040</v>
      </c>
      <c r="G570" s="226"/>
      <c r="H570" s="229">
        <v>143.63900000000001</v>
      </c>
      <c r="I570" s="230"/>
      <c r="J570" s="226"/>
      <c r="K570" s="226"/>
      <c r="L570" s="231"/>
      <c r="M570" s="232"/>
      <c r="N570" s="233"/>
      <c r="O570" s="233"/>
      <c r="P570" s="233"/>
      <c r="Q570" s="233"/>
      <c r="R570" s="233"/>
      <c r="S570" s="233"/>
      <c r="T570" s="234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35" t="s">
        <v>170</v>
      </c>
      <c r="AU570" s="235" t="s">
        <v>88</v>
      </c>
      <c r="AV570" s="13" t="s">
        <v>88</v>
      </c>
      <c r="AW570" s="13" t="s">
        <v>4</v>
      </c>
      <c r="AX570" s="13" t="s">
        <v>86</v>
      </c>
      <c r="AY570" s="235" t="s">
        <v>157</v>
      </c>
    </row>
    <row r="571" s="2" customFormat="1" ht="16.5" customHeight="1">
      <c r="A571" s="39"/>
      <c r="B571" s="40"/>
      <c r="C571" s="205" t="s">
        <v>1041</v>
      </c>
      <c r="D571" s="205" t="s">
        <v>159</v>
      </c>
      <c r="E571" s="206" t="s">
        <v>1042</v>
      </c>
      <c r="F571" s="207" t="s">
        <v>1043</v>
      </c>
      <c r="G571" s="208" t="s">
        <v>162</v>
      </c>
      <c r="H571" s="209">
        <v>376.423</v>
      </c>
      <c r="I571" s="210"/>
      <c r="J571" s="211">
        <f>ROUND(I571*H571,2)</f>
        <v>0</v>
      </c>
      <c r="K571" s="207" t="s">
        <v>175</v>
      </c>
      <c r="L571" s="45"/>
      <c r="M571" s="212" t="s">
        <v>19</v>
      </c>
      <c r="N571" s="213" t="s">
        <v>49</v>
      </c>
      <c r="O571" s="85"/>
      <c r="P571" s="214">
        <f>O571*H571</f>
        <v>0</v>
      </c>
      <c r="Q571" s="214">
        <v>0.00088000000000000003</v>
      </c>
      <c r="R571" s="214">
        <f>Q571*H571</f>
        <v>0.33125224000000003</v>
      </c>
      <c r="S571" s="214">
        <v>0</v>
      </c>
      <c r="T571" s="215">
        <f>S571*H571</f>
        <v>0</v>
      </c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R571" s="216" t="s">
        <v>268</v>
      </c>
      <c r="AT571" s="216" t="s">
        <v>159</v>
      </c>
      <c r="AU571" s="216" t="s">
        <v>88</v>
      </c>
      <c r="AY571" s="18" t="s">
        <v>157</v>
      </c>
      <c r="BE571" s="217">
        <f>IF(N571="základní",J571,0)</f>
        <v>0</v>
      </c>
      <c r="BF571" s="217">
        <f>IF(N571="snížená",J571,0)</f>
        <v>0</v>
      </c>
      <c r="BG571" s="217">
        <f>IF(N571="zákl. přenesená",J571,0)</f>
        <v>0</v>
      </c>
      <c r="BH571" s="217">
        <f>IF(N571="sníž. přenesená",J571,0)</f>
        <v>0</v>
      </c>
      <c r="BI571" s="217">
        <f>IF(N571="nulová",J571,0)</f>
        <v>0</v>
      </c>
      <c r="BJ571" s="18" t="s">
        <v>86</v>
      </c>
      <c r="BK571" s="217">
        <f>ROUND(I571*H571,2)</f>
        <v>0</v>
      </c>
      <c r="BL571" s="18" t="s">
        <v>268</v>
      </c>
      <c r="BM571" s="216" t="s">
        <v>1044</v>
      </c>
    </row>
    <row r="572" s="2" customFormat="1">
      <c r="A572" s="39"/>
      <c r="B572" s="40"/>
      <c r="C572" s="41"/>
      <c r="D572" s="218" t="s">
        <v>166</v>
      </c>
      <c r="E572" s="41"/>
      <c r="F572" s="219" t="s">
        <v>1045</v>
      </c>
      <c r="G572" s="41"/>
      <c r="H572" s="41"/>
      <c r="I572" s="220"/>
      <c r="J572" s="41"/>
      <c r="K572" s="41"/>
      <c r="L572" s="45"/>
      <c r="M572" s="221"/>
      <c r="N572" s="222"/>
      <c r="O572" s="85"/>
      <c r="P572" s="85"/>
      <c r="Q572" s="85"/>
      <c r="R572" s="85"/>
      <c r="S572" s="85"/>
      <c r="T572" s="86"/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T572" s="18" t="s">
        <v>166</v>
      </c>
      <c r="AU572" s="18" t="s">
        <v>88</v>
      </c>
    </row>
    <row r="573" s="13" customFormat="1">
      <c r="A573" s="13"/>
      <c r="B573" s="225"/>
      <c r="C573" s="226"/>
      <c r="D573" s="223" t="s">
        <v>170</v>
      </c>
      <c r="E573" s="227" t="s">
        <v>19</v>
      </c>
      <c r="F573" s="228" t="s">
        <v>1046</v>
      </c>
      <c r="G573" s="226"/>
      <c r="H573" s="229">
        <v>118.127</v>
      </c>
      <c r="I573" s="230"/>
      <c r="J573" s="226"/>
      <c r="K573" s="226"/>
      <c r="L573" s="231"/>
      <c r="M573" s="232"/>
      <c r="N573" s="233"/>
      <c r="O573" s="233"/>
      <c r="P573" s="233"/>
      <c r="Q573" s="233"/>
      <c r="R573" s="233"/>
      <c r="S573" s="233"/>
      <c r="T573" s="234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35" t="s">
        <v>170</v>
      </c>
      <c r="AU573" s="235" t="s">
        <v>88</v>
      </c>
      <c r="AV573" s="13" t="s">
        <v>88</v>
      </c>
      <c r="AW573" s="13" t="s">
        <v>37</v>
      </c>
      <c r="AX573" s="13" t="s">
        <v>78</v>
      </c>
      <c r="AY573" s="235" t="s">
        <v>157</v>
      </c>
    </row>
    <row r="574" s="13" customFormat="1">
      <c r="A574" s="13"/>
      <c r="B574" s="225"/>
      <c r="C574" s="226"/>
      <c r="D574" s="223" t="s">
        <v>170</v>
      </c>
      <c r="E574" s="227" t="s">
        <v>19</v>
      </c>
      <c r="F574" s="228" t="s">
        <v>1047</v>
      </c>
      <c r="G574" s="226"/>
      <c r="H574" s="229">
        <v>129.148</v>
      </c>
      <c r="I574" s="230"/>
      <c r="J574" s="226"/>
      <c r="K574" s="226"/>
      <c r="L574" s="231"/>
      <c r="M574" s="232"/>
      <c r="N574" s="233"/>
      <c r="O574" s="233"/>
      <c r="P574" s="233"/>
      <c r="Q574" s="233"/>
      <c r="R574" s="233"/>
      <c r="S574" s="233"/>
      <c r="T574" s="234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35" t="s">
        <v>170</v>
      </c>
      <c r="AU574" s="235" t="s">
        <v>88</v>
      </c>
      <c r="AV574" s="13" t="s">
        <v>88</v>
      </c>
      <c r="AW574" s="13" t="s">
        <v>37</v>
      </c>
      <c r="AX574" s="13" t="s">
        <v>78</v>
      </c>
      <c r="AY574" s="235" t="s">
        <v>157</v>
      </c>
    </row>
    <row r="575" s="13" customFormat="1">
      <c r="A575" s="13"/>
      <c r="B575" s="225"/>
      <c r="C575" s="226"/>
      <c r="D575" s="223" t="s">
        <v>170</v>
      </c>
      <c r="E575" s="227" t="s">
        <v>19</v>
      </c>
      <c r="F575" s="228" t="s">
        <v>1048</v>
      </c>
      <c r="G575" s="226"/>
      <c r="H575" s="229">
        <v>129.148</v>
      </c>
      <c r="I575" s="230"/>
      <c r="J575" s="226"/>
      <c r="K575" s="226"/>
      <c r="L575" s="231"/>
      <c r="M575" s="232"/>
      <c r="N575" s="233"/>
      <c r="O575" s="233"/>
      <c r="P575" s="233"/>
      <c r="Q575" s="233"/>
      <c r="R575" s="233"/>
      <c r="S575" s="233"/>
      <c r="T575" s="234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35" t="s">
        <v>170</v>
      </c>
      <c r="AU575" s="235" t="s">
        <v>88</v>
      </c>
      <c r="AV575" s="13" t="s">
        <v>88</v>
      </c>
      <c r="AW575" s="13" t="s">
        <v>37</v>
      </c>
      <c r="AX575" s="13" t="s">
        <v>78</v>
      </c>
      <c r="AY575" s="235" t="s">
        <v>157</v>
      </c>
    </row>
    <row r="576" s="2" customFormat="1" ht="24.15" customHeight="1">
      <c r="A576" s="39"/>
      <c r="B576" s="40"/>
      <c r="C576" s="236" t="s">
        <v>1049</v>
      </c>
      <c r="D576" s="236" t="s">
        <v>242</v>
      </c>
      <c r="E576" s="237" t="s">
        <v>1050</v>
      </c>
      <c r="F576" s="238" t="s">
        <v>1051</v>
      </c>
      <c r="G576" s="239" t="s">
        <v>162</v>
      </c>
      <c r="H576" s="240">
        <v>137.67699999999999</v>
      </c>
      <c r="I576" s="241"/>
      <c r="J576" s="242">
        <f>ROUND(I576*H576,2)</f>
        <v>0</v>
      </c>
      <c r="K576" s="238" t="s">
        <v>175</v>
      </c>
      <c r="L576" s="243"/>
      <c r="M576" s="244" t="s">
        <v>19</v>
      </c>
      <c r="N576" s="245" t="s">
        <v>49</v>
      </c>
      <c r="O576" s="85"/>
      <c r="P576" s="214">
        <f>O576*H576</f>
        <v>0</v>
      </c>
      <c r="Q576" s="214">
        <v>0.0047000000000000002</v>
      </c>
      <c r="R576" s="214">
        <f>Q576*H576</f>
        <v>0.64708189999999999</v>
      </c>
      <c r="S576" s="214">
        <v>0</v>
      </c>
      <c r="T576" s="215">
        <f>S576*H576</f>
        <v>0</v>
      </c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R576" s="216" t="s">
        <v>357</v>
      </c>
      <c r="AT576" s="216" t="s">
        <v>242</v>
      </c>
      <c r="AU576" s="216" t="s">
        <v>88</v>
      </c>
      <c r="AY576" s="18" t="s">
        <v>157</v>
      </c>
      <c r="BE576" s="217">
        <f>IF(N576="základní",J576,0)</f>
        <v>0</v>
      </c>
      <c r="BF576" s="217">
        <f>IF(N576="snížená",J576,0)</f>
        <v>0</v>
      </c>
      <c r="BG576" s="217">
        <f>IF(N576="zákl. přenesená",J576,0)</f>
        <v>0</v>
      </c>
      <c r="BH576" s="217">
        <f>IF(N576="sníž. přenesená",J576,0)</f>
        <v>0</v>
      </c>
      <c r="BI576" s="217">
        <f>IF(N576="nulová",J576,0)</f>
        <v>0</v>
      </c>
      <c r="BJ576" s="18" t="s">
        <v>86</v>
      </c>
      <c r="BK576" s="217">
        <f>ROUND(I576*H576,2)</f>
        <v>0</v>
      </c>
      <c r="BL576" s="18" t="s">
        <v>268</v>
      </c>
      <c r="BM576" s="216" t="s">
        <v>1052</v>
      </c>
    </row>
    <row r="577" s="13" customFormat="1">
      <c r="A577" s="13"/>
      <c r="B577" s="225"/>
      <c r="C577" s="226"/>
      <c r="D577" s="223" t="s">
        <v>170</v>
      </c>
      <c r="E577" s="227" t="s">
        <v>19</v>
      </c>
      <c r="F577" s="228" t="s">
        <v>1046</v>
      </c>
      <c r="G577" s="226"/>
      <c r="H577" s="229">
        <v>118.127</v>
      </c>
      <c r="I577" s="230"/>
      <c r="J577" s="226"/>
      <c r="K577" s="226"/>
      <c r="L577" s="231"/>
      <c r="M577" s="232"/>
      <c r="N577" s="233"/>
      <c r="O577" s="233"/>
      <c r="P577" s="233"/>
      <c r="Q577" s="233"/>
      <c r="R577" s="233"/>
      <c r="S577" s="233"/>
      <c r="T577" s="234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35" t="s">
        <v>170</v>
      </c>
      <c r="AU577" s="235" t="s">
        <v>88</v>
      </c>
      <c r="AV577" s="13" t="s">
        <v>88</v>
      </c>
      <c r="AW577" s="13" t="s">
        <v>37</v>
      </c>
      <c r="AX577" s="13" t="s">
        <v>78</v>
      </c>
      <c r="AY577" s="235" t="s">
        <v>157</v>
      </c>
    </row>
    <row r="578" s="13" customFormat="1">
      <c r="A578" s="13"/>
      <c r="B578" s="225"/>
      <c r="C578" s="226"/>
      <c r="D578" s="223" t="s">
        <v>170</v>
      </c>
      <c r="E578" s="226"/>
      <c r="F578" s="228" t="s">
        <v>1053</v>
      </c>
      <c r="G578" s="226"/>
      <c r="H578" s="229">
        <v>137.67699999999999</v>
      </c>
      <c r="I578" s="230"/>
      <c r="J578" s="226"/>
      <c r="K578" s="226"/>
      <c r="L578" s="231"/>
      <c r="M578" s="232"/>
      <c r="N578" s="233"/>
      <c r="O578" s="233"/>
      <c r="P578" s="233"/>
      <c r="Q578" s="233"/>
      <c r="R578" s="233"/>
      <c r="S578" s="233"/>
      <c r="T578" s="234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35" t="s">
        <v>170</v>
      </c>
      <c r="AU578" s="235" t="s">
        <v>88</v>
      </c>
      <c r="AV578" s="13" t="s">
        <v>88</v>
      </c>
      <c r="AW578" s="13" t="s">
        <v>4</v>
      </c>
      <c r="AX578" s="13" t="s">
        <v>86</v>
      </c>
      <c r="AY578" s="235" t="s">
        <v>157</v>
      </c>
    </row>
    <row r="579" s="2" customFormat="1" ht="24.15" customHeight="1">
      <c r="A579" s="39"/>
      <c r="B579" s="40"/>
      <c r="C579" s="236" t="s">
        <v>1054</v>
      </c>
      <c r="D579" s="236" t="s">
        <v>242</v>
      </c>
      <c r="E579" s="237" t="s">
        <v>1055</v>
      </c>
      <c r="F579" s="238" t="s">
        <v>1056</v>
      </c>
      <c r="G579" s="239" t="s">
        <v>162</v>
      </c>
      <c r="H579" s="240">
        <v>150.52199999999999</v>
      </c>
      <c r="I579" s="241"/>
      <c r="J579" s="242">
        <f>ROUND(I579*H579,2)</f>
        <v>0</v>
      </c>
      <c r="K579" s="238" t="s">
        <v>175</v>
      </c>
      <c r="L579" s="243"/>
      <c r="M579" s="244" t="s">
        <v>19</v>
      </c>
      <c r="N579" s="245" t="s">
        <v>49</v>
      </c>
      <c r="O579" s="85"/>
      <c r="P579" s="214">
        <f>O579*H579</f>
        <v>0</v>
      </c>
      <c r="Q579" s="214">
        <v>0.0044000000000000003</v>
      </c>
      <c r="R579" s="214">
        <f>Q579*H579</f>
        <v>0.66229680000000002</v>
      </c>
      <c r="S579" s="214">
        <v>0</v>
      </c>
      <c r="T579" s="215">
        <f>S579*H579</f>
        <v>0</v>
      </c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R579" s="216" t="s">
        <v>357</v>
      </c>
      <c r="AT579" s="216" t="s">
        <v>242</v>
      </c>
      <c r="AU579" s="216" t="s">
        <v>88</v>
      </c>
      <c r="AY579" s="18" t="s">
        <v>157</v>
      </c>
      <c r="BE579" s="217">
        <f>IF(N579="základní",J579,0)</f>
        <v>0</v>
      </c>
      <c r="BF579" s="217">
        <f>IF(N579="snížená",J579,0)</f>
        <v>0</v>
      </c>
      <c r="BG579" s="217">
        <f>IF(N579="zákl. přenesená",J579,0)</f>
        <v>0</v>
      </c>
      <c r="BH579" s="217">
        <f>IF(N579="sníž. přenesená",J579,0)</f>
        <v>0</v>
      </c>
      <c r="BI579" s="217">
        <f>IF(N579="nulová",J579,0)</f>
        <v>0</v>
      </c>
      <c r="BJ579" s="18" t="s">
        <v>86</v>
      </c>
      <c r="BK579" s="217">
        <f>ROUND(I579*H579,2)</f>
        <v>0</v>
      </c>
      <c r="BL579" s="18" t="s">
        <v>268</v>
      </c>
      <c r="BM579" s="216" t="s">
        <v>1057</v>
      </c>
    </row>
    <row r="580" s="13" customFormat="1">
      <c r="A580" s="13"/>
      <c r="B580" s="225"/>
      <c r="C580" s="226"/>
      <c r="D580" s="223" t="s">
        <v>170</v>
      </c>
      <c r="E580" s="227" t="s">
        <v>19</v>
      </c>
      <c r="F580" s="228" t="s">
        <v>1047</v>
      </c>
      <c r="G580" s="226"/>
      <c r="H580" s="229">
        <v>129.148</v>
      </c>
      <c r="I580" s="230"/>
      <c r="J580" s="226"/>
      <c r="K580" s="226"/>
      <c r="L580" s="231"/>
      <c r="M580" s="232"/>
      <c r="N580" s="233"/>
      <c r="O580" s="233"/>
      <c r="P580" s="233"/>
      <c r="Q580" s="233"/>
      <c r="R580" s="233"/>
      <c r="S580" s="233"/>
      <c r="T580" s="234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35" t="s">
        <v>170</v>
      </c>
      <c r="AU580" s="235" t="s">
        <v>88</v>
      </c>
      <c r="AV580" s="13" t="s">
        <v>88</v>
      </c>
      <c r="AW580" s="13" t="s">
        <v>37</v>
      </c>
      <c r="AX580" s="13" t="s">
        <v>78</v>
      </c>
      <c r="AY580" s="235" t="s">
        <v>157</v>
      </c>
    </row>
    <row r="581" s="13" customFormat="1">
      <c r="A581" s="13"/>
      <c r="B581" s="225"/>
      <c r="C581" s="226"/>
      <c r="D581" s="223" t="s">
        <v>170</v>
      </c>
      <c r="E581" s="226"/>
      <c r="F581" s="228" t="s">
        <v>1058</v>
      </c>
      <c r="G581" s="226"/>
      <c r="H581" s="229">
        <v>150.52199999999999</v>
      </c>
      <c r="I581" s="230"/>
      <c r="J581" s="226"/>
      <c r="K581" s="226"/>
      <c r="L581" s="231"/>
      <c r="M581" s="232"/>
      <c r="N581" s="233"/>
      <c r="O581" s="233"/>
      <c r="P581" s="233"/>
      <c r="Q581" s="233"/>
      <c r="R581" s="233"/>
      <c r="S581" s="233"/>
      <c r="T581" s="234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35" t="s">
        <v>170</v>
      </c>
      <c r="AU581" s="235" t="s">
        <v>88</v>
      </c>
      <c r="AV581" s="13" t="s">
        <v>88</v>
      </c>
      <c r="AW581" s="13" t="s">
        <v>4</v>
      </c>
      <c r="AX581" s="13" t="s">
        <v>86</v>
      </c>
      <c r="AY581" s="235" t="s">
        <v>157</v>
      </c>
    </row>
    <row r="582" s="2" customFormat="1" ht="24.15" customHeight="1">
      <c r="A582" s="39"/>
      <c r="B582" s="40"/>
      <c r="C582" s="236" t="s">
        <v>1059</v>
      </c>
      <c r="D582" s="236" t="s">
        <v>242</v>
      </c>
      <c r="E582" s="237" t="s">
        <v>1060</v>
      </c>
      <c r="F582" s="238" t="s">
        <v>1061</v>
      </c>
      <c r="G582" s="239" t="s">
        <v>162</v>
      </c>
      <c r="H582" s="240">
        <v>150.52199999999999</v>
      </c>
      <c r="I582" s="241"/>
      <c r="J582" s="242">
        <f>ROUND(I582*H582,2)</f>
        <v>0</v>
      </c>
      <c r="K582" s="238" t="s">
        <v>175</v>
      </c>
      <c r="L582" s="243"/>
      <c r="M582" s="244" t="s">
        <v>19</v>
      </c>
      <c r="N582" s="245" t="s">
        <v>49</v>
      </c>
      <c r="O582" s="85"/>
      <c r="P582" s="214">
        <f>O582*H582</f>
        <v>0</v>
      </c>
      <c r="Q582" s="214">
        <v>0.0061999999999999998</v>
      </c>
      <c r="R582" s="214">
        <f>Q582*H582</f>
        <v>0.93323639999999997</v>
      </c>
      <c r="S582" s="214">
        <v>0</v>
      </c>
      <c r="T582" s="215">
        <f>S582*H582</f>
        <v>0</v>
      </c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R582" s="216" t="s">
        <v>357</v>
      </c>
      <c r="AT582" s="216" t="s">
        <v>242</v>
      </c>
      <c r="AU582" s="216" t="s">
        <v>88</v>
      </c>
      <c r="AY582" s="18" t="s">
        <v>157</v>
      </c>
      <c r="BE582" s="217">
        <f>IF(N582="základní",J582,0)</f>
        <v>0</v>
      </c>
      <c r="BF582" s="217">
        <f>IF(N582="snížená",J582,0)</f>
        <v>0</v>
      </c>
      <c r="BG582" s="217">
        <f>IF(N582="zákl. přenesená",J582,0)</f>
        <v>0</v>
      </c>
      <c r="BH582" s="217">
        <f>IF(N582="sníž. přenesená",J582,0)</f>
        <v>0</v>
      </c>
      <c r="BI582" s="217">
        <f>IF(N582="nulová",J582,0)</f>
        <v>0</v>
      </c>
      <c r="BJ582" s="18" t="s">
        <v>86</v>
      </c>
      <c r="BK582" s="217">
        <f>ROUND(I582*H582,2)</f>
        <v>0</v>
      </c>
      <c r="BL582" s="18" t="s">
        <v>268</v>
      </c>
      <c r="BM582" s="216" t="s">
        <v>1062</v>
      </c>
    </row>
    <row r="583" s="13" customFormat="1">
      <c r="A583" s="13"/>
      <c r="B583" s="225"/>
      <c r="C583" s="226"/>
      <c r="D583" s="223" t="s">
        <v>170</v>
      </c>
      <c r="E583" s="227" t="s">
        <v>19</v>
      </c>
      <c r="F583" s="228" t="s">
        <v>1048</v>
      </c>
      <c r="G583" s="226"/>
      <c r="H583" s="229">
        <v>129.148</v>
      </c>
      <c r="I583" s="230"/>
      <c r="J583" s="226"/>
      <c r="K583" s="226"/>
      <c r="L583" s="231"/>
      <c r="M583" s="232"/>
      <c r="N583" s="233"/>
      <c r="O583" s="233"/>
      <c r="P583" s="233"/>
      <c r="Q583" s="233"/>
      <c r="R583" s="233"/>
      <c r="S583" s="233"/>
      <c r="T583" s="234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35" t="s">
        <v>170</v>
      </c>
      <c r="AU583" s="235" t="s">
        <v>88</v>
      </c>
      <c r="AV583" s="13" t="s">
        <v>88</v>
      </c>
      <c r="AW583" s="13" t="s">
        <v>37</v>
      </c>
      <c r="AX583" s="13" t="s">
        <v>78</v>
      </c>
      <c r="AY583" s="235" t="s">
        <v>157</v>
      </c>
    </row>
    <row r="584" s="13" customFormat="1">
      <c r="A584" s="13"/>
      <c r="B584" s="225"/>
      <c r="C584" s="226"/>
      <c r="D584" s="223" t="s">
        <v>170</v>
      </c>
      <c r="E584" s="226"/>
      <c r="F584" s="228" t="s">
        <v>1058</v>
      </c>
      <c r="G584" s="226"/>
      <c r="H584" s="229">
        <v>150.52199999999999</v>
      </c>
      <c r="I584" s="230"/>
      <c r="J584" s="226"/>
      <c r="K584" s="226"/>
      <c r="L584" s="231"/>
      <c r="M584" s="232"/>
      <c r="N584" s="233"/>
      <c r="O584" s="233"/>
      <c r="P584" s="233"/>
      <c r="Q584" s="233"/>
      <c r="R584" s="233"/>
      <c r="S584" s="233"/>
      <c r="T584" s="234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35" t="s">
        <v>170</v>
      </c>
      <c r="AU584" s="235" t="s">
        <v>88</v>
      </c>
      <c r="AV584" s="13" t="s">
        <v>88</v>
      </c>
      <c r="AW584" s="13" t="s">
        <v>4</v>
      </c>
      <c r="AX584" s="13" t="s">
        <v>86</v>
      </c>
      <c r="AY584" s="235" t="s">
        <v>157</v>
      </c>
    </row>
    <row r="585" s="2" customFormat="1" ht="21.75" customHeight="1">
      <c r="A585" s="39"/>
      <c r="B585" s="40"/>
      <c r="C585" s="205" t="s">
        <v>1063</v>
      </c>
      <c r="D585" s="205" t="s">
        <v>159</v>
      </c>
      <c r="E585" s="206" t="s">
        <v>1064</v>
      </c>
      <c r="F585" s="207" t="s">
        <v>1065</v>
      </c>
      <c r="G585" s="208" t="s">
        <v>271</v>
      </c>
      <c r="H585" s="209">
        <v>80</v>
      </c>
      <c r="I585" s="210"/>
      <c r="J585" s="211">
        <f>ROUND(I585*H585,2)</f>
        <v>0</v>
      </c>
      <c r="K585" s="207" t="s">
        <v>175</v>
      </c>
      <c r="L585" s="45"/>
      <c r="M585" s="212" t="s">
        <v>19</v>
      </c>
      <c r="N585" s="213" t="s">
        <v>49</v>
      </c>
      <c r="O585" s="85"/>
      <c r="P585" s="214">
        <f>O585*H585</f>
        <v>0</v>
      </c>
      <c r="Q585" s="214">
        <v>0</v>
      </c>
      <c r="R585" s="214">
        <f>Q585*H585</f>
        <v>0</v>
      </c>
      <c r="S585" s="214">
        <v>0</v>
      </c>
      <c r="T585" s="215">
        <f>S585*H585</f>
        <v>0</v>
      </c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R585" s="216" t="s">
        <v>268</v>
      </c>
      <c r="AT585" s="216" t="s">
        <v>159</v>
      </c>
      <c r="AU585" s="216" t="s">
        <v>88</v>
      </c>
      <c r="AY585" s="18" t="s">
        <v>157</v>
      </c>
      <c r="BE585" s="217">
        <f>IF(N585="základní",J585,0)</f>
        <v>0</v>
      </c>
      <c r="BF585" s="217">
        <f>IF(N585="snížená",J585,0)</f>
        <v>0</v>
      </c>
      <c r="BG585" s="217">
        <f>IF(N585="zákl. přenesená",J585,0)</f>
        <v>0</v>
      </c>
      <c r="BH585" s="217">
        <f>IF(N585="sníž. přenesená",J585,0)</f>
        <v>0</v>
      </c>
      <c r="BI585" s="217">
        <f>IF(N585="nulová",J585,0)</f>
        <v>0</v>
      </c>
      <c r="BJ585" s="18" t="s">
        <v>86</v>
      </c>
      <c r="BK585" s="217">
        <f>ROUND(I585*H585,2)</f>
        <v>0</v>
      </c>
      <c r="BL585" s="18" t="s">
        <v>268</v>
      </c>
      <c r="BM585" s="216" t="s">
        <v>1066</v>
      </c>
    </row>
    <row r="586" s="2" customFormat="1">
      <c r="A586" s="39"/>
      <c r="B586" s="40"/>
      <c r="C586" s="41"/>
      <c r="D586" s="218" t="s">
        <v>166</v>
      </c>
      <c r="E586" s="41"/>
      <c r="F586" s="219" t="s">
        <v>1067</v>
      </c>
      <c r="G586" s="41"/>
      <c r="H586" s="41"/>
      <c r="I586" s="220"/>
      <c r="J586" s="41"/>
      <c r="K586" s="41"/>
      <c r="L586" s="45"/>
      <c r="M586" s="221"/>
      <c r="N586" s="222"/>
      <c r="O586" s="85"/>
      <c r="P586" s="85"/>
      <c r="Q586" s="85"/>
      <c r="R586" s="85"/>
      <c r="S586" s="85"/>
      <c r="T586" s="86"/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T586" s="18" t="s">
        <v>166</v>
      </c>
      <c r="AU586" s="18" t="s">
        <v>88</v>
      </c>
    </row>
    <row r="587" s="2" customFormat="1" ht="16.5" customHeight="1">
      <c r="A587" s="39"/>
      <c r="B587" s="40"/>
      <c r="C587" s="236" t="s">
        <v>1068</v>
      </c>
      <c r="D587" s="236" t="s">
        <v>242</v>
      </c>
      <c r="E587" s="237" t="s">
        <v>1069</v>
      </c>
      <c r="F587" s="238" t="s">
        <v>1070</v>
      </c>
      <c r="G587" s="239" t="s">
        <v>271</v>
      </c>
      <c r="H587" s="240">
        <v>4</v>
      </c>
      <c r="I587" s="241"/>
      <c r="J587" s="242">
        <f>ROUND(I587*H587,2)</f>
        <v>0</v>
      </c>
      <c r="K587" s="238" t="s">
        <v>175</v>
      </c>
      <c r="L587" s="243"/>
      <c r="M587" s="244" t="s">
        <v>19</v>
      </c>
      <c r="N587" s="245" t="s">
        <v>49</v>
      </c>
      <c r="O587" s="85"/>
      <c r="P587" s="214">
        <f>O587*H587</f>
        <v>0</v>
      </c>
      <c r="Q587" s="214">
        <v>2.0000000000000002E-05</v>
      </c>
      <c r="R587" s="214">
        <f>Q587*H587</f>
        <v>8.0000000000000007E-05</v>
      </c>
      <c r="S587" s="214">
        <v>0</v>
      </c>
      <c r="T587" s="215">
        <f>S587*H587</f>
        <v>0</v>
      </c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R587" s="216" t="s">
        <v>357</v>
      </c>
      <c r="AT587" s="216" t="s">
        <v>242</v>
      </c>
      <c r="AU587" s="216" t="s">
        <v>88</v>
      </c>
      <c r="AY587" s="18" t="s">
        <v>157</v>
      </c>
      <c r="BE587" s="217">
        <f>IF(N587="základní",J587,0)</f>
        <v>0</v>
      </c>
      <c r="BF587" s="217">
        <f>IF(N587="snížená",J587,0)</f>
        <v>0</v>
      </c>
      <c r="BG587" s="217">
        <f>IF(N587="zákl. přenesená",J587,0)</f>
        <v>0</v>
      </c>
      <c r="BH587" s="217">
        <f>IF(N587="sníž. přenesená",J587,0)</f>
        <v>0</v>
      </c>
      <c r="BI587" s="217">
        <f>IF(N587="nulová",J587,0)</f>
        <v>0</v>
      </c>
      <c r="BJ587" s="18" t="s">
        <v>86</v>
      </c>
      <c r="BK587" s="217">
        <f>ROUND(I587*H587,2)</f>
        <v>0</v>
      </c>
      <c r="BL587" s="18" t="s">
        <v>268</v>
      </c>
      <c r="BM587" s="216" t="s">
        <v>1071</v>
      </c>
    </row>
    <row r="588" s="13" customFormat="1">
      <c r="A588" s="13"/>
      <c r="B588" s="225"/>
      <c r="C588" s="226"/>
      <c r="D588" s="223" t="s">
        <v>170</v>
      </c>
      <c r="E588" s="227" t="s">
        <v>19</v>
      </c>
      <c r="F588" s="228" t="s">
        <v>1072</v>
      </c>
      <c r="G588" s="226"/>
      <c r="H588" s="229">
        <v>4</v>
      </c>
      <c r="I588" s="230"/>
      <c r="J588" s="226"/>
      <c r="K588" s="226"/>
      <c r="L588" s="231"/>
      <c r="M588" s="232"/>
      <c r="N588" s="233"/>
      <c r="O588" s="233"/>
      <c r="P588" s="233"/>
      <c r="Q588" s="233"/>
      <c r="R588" s="233"/>
      <c r="S588" s="233"/>
      <c r="T588" s="234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35" t="s">
        <v>170</v>
      </c>
      <c r="AU588" s="235" t="s">
        <v>88</v>
      </c>
      <c r="AV588" s="13" t="s">
        <v>88</v>
      </c>
      <c r="AW588" s="13" t="s">
        <v>37</v>
      </c>
      <c r="AX588" s="13" t="s">
        <v>78</v>
      </c>
      <c r="AY588" s="235" t="s">
        <v>157</v>
      </c>
    </row>
    <row r="589" s="2" customFormat="1" ht="16.5" customHeight="1">
      <c r="A589" s="39"/>
      <c r="B589" s="40"/>
      <c r="C589" s="236" t="s">
        <v>1073</v>
      </c>
      <c r="D589" s="236" t="s">
        <v>242</v>
      </c>
      <c r="E589" s="237" t="s">
        <v>1074</v>
      </c>
      <c r="F589" s="238" t="s">
        <v>1075</v>
      </c>
      <c r="G589" s="239" t="s">
        <v>271</v>
      </c>
      <c r="H589" s="240">
        <v>4</v>
      </c>
      <c r="I589" s="241"/>
      <c r="J589" s="242">
        <f>ROUND(I589*H589,2)</f>
        <v>0</v>
      </c>
      <c r="K589" s="238" t="s">
        <v>175</v>
      </c>
      <c r="L589" s="243"/>
      <c r="M589" s="244" t="s">
        <v>19</v>
      </c>
      <c r="N589" s="245" t="s">
        <v>49</v>
      </c>
      <c r="O589" s="85"/>
      <c r="P589" s="214">
        <f>O589*H589</f>
        <v>0</v>
      </c>
      <c r="Q589" s="214">
        <v>3.0000000000000001E-05</v>
      </c>
      <c r="R589" s="214">
        <f>Q589*H589</f>
        <v>0.00012</v>
      </c>
      <c r="S589" s="214">
        <v>0</v>
      </c>
      <c r="T589" s="215">
        <f>S589*H589</f>
        <v>0</v>
      </c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R589" s="216" t="s">
        <v>357</v>
      </c>
      <c r="AT589" s="216" t="s">
        <v>242</v>
      </c>
      <c r="AU589" s="216" t="s">
        <v>88</v>
      </c>
      <c r="AY589" s="18" t="s">
        <v>157</v>
      </c>
      <c r="BE589" s="217">
        <f>IF(N589="základní",J589,0)</f>
        <v>0</v>
      </c>
      <c r="BF589" s="217">
        <f>IF(N589="snížená",J589,0)</f>
        <v>0</v>
      </c>
      <c r="BG589" s="217">
        <f>IF(N589="zákl. přenesená",J589,0)</f>
        <v>0</v>
      </c>
      <c r="BH589" s="217">
        <f>IF(N589="sníž. přenesená",J589,0)</f>
        <v>0</v>
      </c>
      <c r="BI589" s="217">
        <f>IF(N589="nulová",J589,0)</f>
        <v>0</v>
      </c>
      <c r="BJ589" s="18" t="s">
        <v>86</v>
      </c>
      <c r="BK589" s="217">
        <f>ROUND(I589*H589,2)</f>
        <v>0</v>
      </c>
      <c r="BL589" s="18" t="s">
        <v>268</v>
      </c>
      <c r="BM589" s="216" t="s">
        <v>1076</v>
      </c>
    </row>
    <row r="590" s="13" customFormat="1">
      <c r="A590" s="13"/>
      <c r="B590" s="225"/>
      <c r="C590" s="226"/>
      <c r="D590" s="223" t="s">
        <v>170</v>
      </c>
      <c r="E590" s="227" t="s">
        <v>19</v>
      </c>
      <c r="F590" s="228" t="s">
        <v>1072</v>
      </c>
      <c r="G590" s="226"/>
      <c r="H590" s="229">
        <v>4</v>
      </c>
      <c r="I590" s="230"/>
      <c r="J590" s="226"/>
      <c r="K590" s="226"/>
      <c r="L590" s="231"/>
      <c r="M590" s="232"/>
      <c r="N590" s="233"/>
      <c r="O590" s="233"/>
      <c r="P590" s="233"/>
      <c r="Q590" s="233"/>
      <c r="R590" s="233"/>
      <c r="S590" s="233"/>
      <c r="T590" s="234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35" t="s">
        <v>170</v>
      </c>
      <c r="AU590" s="235" t="s">
        <v>88</v>
      </c>
      <c r="AV590" s="13" t="s">
        <v>88</v>
      </c>
      <c r="AW590" s="13" t="s">
        <v>37</v>
      </c>
      <c r="AX590" s="13" t="s">
        <v>78</v>
      </c>
      <c r="AY590" s="235" t="s">
        <v>157</v>
      </c>
    </row>
    <row r="591" s="2" customFormat="1" ht="16.5" customHeight="1">
      <c r="A591" s="39"/>
      <c r="B591" s="40"/>
      <c r="C591" s="236" t="s">
        <v>1077</v>
      </c>
      <c r="D591" s="236" t="s">
        <v>242</v>
      </c>
      <c r="E591" s="237" t="s">
        <v>1078</v>
      </c>
      <c r="F591" s="238" t="s">
        <v>1079</v>
      </c>
      <c r="G591" s="239" t="s">
        <v>271</v>
      </c>
      <c r="H591" s="240">
        <v>72</v>
      </c>
      <c r="I591" s="241"/>
      <c r="J591" s="242">
        <f>ROUND(I591*H591,2)</f>
        <v>0</v>
      </c>
      <c r="K591" s="238" t="s">
        <v>175</v>
      </c>
      <c r="L591" s="243"/>
      <c r="M591" s="244" t="s">
        <v>19</v>
      </c>
      <c r="N591" s="245" t="s">
        <v>49</v>
      </c>
      <c r="O591" s="85"/>
      <c r="P591" s="214">
        <f>O591*H591</f>
        <v>0</v>
      </c>
      <c r="Q591" s="214">
        <v>4.0000000000000003E-05</v>
      </c>
      <c r="R591" s="214">
        <f>Q591*H591</f>
        <v>0.0028800000000000002</v>
      </c>
      <c r="S591" s="214">
        <v>0</v>
      </c>
      <c r="T591" s="215">
        <f>S591*H591</f>
        <v>0</v>
      </c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R591" s="216" t="s">
        <v>357</v>
      </c>
      <c r="AT591" s="216" t="s">
        <v>242</v>
      </c>
      <c r="AU591" s="216" t="s">
        <v>88</v>
      </c>
      <c r="AY591" s="18" t="s">
        <v>157</v>
      </c>
      <c r="BE591" s="217">
        <f>IF(N591="základní",J591,0)</f>
        <v>0</v>
      </c>
      <c r="BF591" s="217">
        <f>IF(N591="snížená",J591,0)</f>
        <v>0</v>
      </c>
      <c r="BG591" s="217">
        <f>IF(N591="zákl. přenesená",J591,0)</f>
        <v>0</v>
      </c>
      <c r="BH591" s="217">
        <f>IF(N591="sníž. přenesená",J591,0)</f>
        <v>0</v>
      </c>
      <c r="BI591" s="217">
        <f>IF(N591="nulová",J591,0)</f>
        <v>0</v>
      </c>
      <c r="BJ591" s="18" t="s">
        <v>86</v>
      </c>
      <c r="BK591" s="217">
        <f>ROUND(I591*H591,2)</f>
        <v>0</v>
      </c>
      <c r="BL591" s="18" t="s">
        <v>268</v>
      </c>
      <c r="BM591" s="216" t="s">
        <v>1080</v>
      </c>
    </row>
    <row r="592" s="13" customFormat="1">
      <c r="A592" s="13"/>
      <c r="B592" s="225"/>
      <c r="C592" s="226"/>
      <c r="D592" s="223" t="s">
        <v>170</v>
      </c>
      <c r="E592" s="227" t="s">
        <v>19</v>
      </c>
      <c r="F592" s="228" t="s">
        <v>1081</v>
      </c>
      <c r="G592" s="226"/>
      <c r="H592" s="229">
        <v>72</v>
      </c>
      <c r="I592" s="230"/>
      <c r="J592" s="226"/>
      <c r="K592" s="226"/>
      <c r="L592" s="231"/>
      <c r="M592" s="232"/>
      <c r="N592" s="233"/>
      <c r="O592" s="233"/>
      <c r="P592" s="233"/>
      <c r="Q592" s="233"/>
      <c r="R592" s="233"/>
      <c r="S592" s="233"/>
      <c r="T592" s="234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35" t="s">
        <v>170</v>
      </c>
      <c r="AU592" s="235" t="s">
        <v>88</v>
      </c>
      <c r="AV592" s="13" t="s">
        <v>88</v>
      </c>
      <c r="AW592" s="13" t="s">
        <v>37</v>
      </c>
      <c r="AX592" s="13" t="s">
        <v>78</v>
      </c>
      <c r="AY592" s="235" t="s">
        <v>157</v>
      </c>
    </row>
    <row r="593" s="2" customFormat="1" ht="16.5" customHeight="1">
      <c r="A593" s="39"/>
      <c r="B593" s="40"/>
      <c r="C593" s="205" t="s">
        <v>1082</v>
      </c>
      <c r="D593" s="205" t="s">
        <v>159</v>
      </c>
      <c r="E593" s="206" t="s">
        <v>1083</v>
      </c>
      <c r="F593" s="207" t="s">
        <v>1084</v>
      </c>
      <c r="G593" s="208" t="s">
        <v>271</v>
      </c>
      <c r="H593" s="209">
        <v>1</v>
      </c>
      <c r="I593" s="210"/>
      <c r="J593" s="211">
        <f>ROUND(I593*H593,2)</f>
        <v>0</v>
      </c>
      <c r="K593" s="207" t="s">
        <v>175</v>
      </c>
      <c r="L593" s="45"/>
      <c r="M593" s="212" t="s">
        <v>19</v>
      </c>
      <c r="N593" s="213" t="s">
        <v>49</v>
      </c>
      <c r="O593" s="85"/>
      <c r="P593" s="214">
        <f>O593*H593</f>
        <v>0</v>
      </c>
      <c r="Q593" s="214">
        <v>0</v>
      </c>
      <c r="R593" s="214">
        <f>Q593*H593</f>
        <v>0</v>
      </c>
      <c r="S593" s="214">
        <v>0</v>
      </c>
      <c r="T593" s="215">
        <f>S593*H593</f>
        <v>0</v>
      </c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R593" s="216" t="s">
        <v>268</v>
      </c>
      <c r="AT593" s="216" t="s">
        <v>159</v>
      </c>
      <c r="AU593" s="216" t="s">
        <v>88</v>
      </c>
      <c r="AY593" s="18" t="s">
        <v>157</v>
      </c>
      <c r="BE593" s="217">
        <f>IF(N593="základní",J593,0)</f>
        <v>0</v>
      </c>
      <c r="BF593" s="217">
        <f>IF(N593="snížená",J593,0)</f>
        <v>0</v>
      </c>
      <c r="BG593" s="217">
        <f>IF(N593="zákl. přenesená",J593,0)</f>
        <v>0</v>
      </c>
      <c r="BH593" s="217">
        <f>IF(N593="sníž. přenesená",J593,0)</f>
        <v>0</v>
      </c>
      <c r="BI593" s="217">
        <f>IF(N593="nulová",J593,0)</f>
        <v>0</v>
      </c>
      <c r="BJ593" s="18" t="s">
        <v>86</v>
      </c>
      <c r="BK593" s="217">
        <f>ROUND(I593*H593,2)</f>
        <v>0</v>
      </c>
      <c r="BL593" s="18" t="s">
        <v>268</v>
      </c>
      <c r="BM593" s="216" t="s">
        <v>1085</v>
      </c>
    </row>
    <row r="594" s="2" customFormat="1">
      <c r="A594" s="39"/>
      <c r="B594" s="40"/>
      <c r="C594" s="41"/>
      <c r="D594" s="218" t="s">
        <v>166</v>
      </c>
      <c r="E594" s="41"/>
      <c r="F594" s="219" t="s">
        <v>1086</v>
      </c>
      <c r="G594" s="41"/>
      <c r="H594" s="41"/>
      <c r="I594" s="220"/>
      <c r="J594" s="41"/>
      <c r="K594" s="41"/>
      <c r="L594" s="45"/>
      <c r="M594" s="221"/>
      <c r="N594" s="222"/>
      <c r="O594" s="85"/>
      <c r="P594" s="85"/>
      <c r="Q594" s="85"/>
      <c r="R594" s="85"/>
      <c r="S594" s="85"/>
      <c r="T594" s="86"/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T594" s="18" t="s">
        <v>166</v>
      </c>
      <c r="AU594" s="18" t="s">
        <v>88</v>
      </c>
    </row>
    <row r="595" s="2" customFormat="1" ht="16.5" customHeight="1">
      <c r="A595" s="39"/>
      <c r="B595" s="40"/>
      <c r="C595" s="236" t="s">
        <v>1087</v>
      </c>
      <c r="D595" s="236" t="s">
        <v>242</v>
      </c>
      <c r="E595" s="237" t="s">
        <v>1088</v>
      </c>
      <c r="F595" s="238" t="s">
        <v>1089</v>
      </c>
      <c r="G595" s="239" t="s">
        <v>271</v>
      </c>
      <c r="H595" s="240">
        <v>1</v>
      </c>
      <c r="I595" s="241"/>
      <c r="J595" s="242">
        <f>ROUND(I595*H595,2)</f>
        <v>0</v>
      </c>
      <c r="K595" s="238" t="s">
        <v>175</v>
      </c>
      <c r="L595" s="243"/>
      <c r="M595" s="244" t="s">
        <v>19</v>
      </c>
      <c r="N595" s="245" t="s">
        <v>49</v>
      </c>
      <c r="O595" s="85"/>
      <c r="P595" s="214">
        <f>O595*H595</f>
        <v>0</v>
      </c>
      <c r="Q595" s="214">
        <v>0.0025000000000000001</v>
      </c>
      <c r="R595" s="214">
        <f>Q595*H595</f>
        <v>0.0025000000000000001</v>
      </c>
      <c r="S595" s="214">
        <v>0</v>
      </c>
      <c r="T595" s="215">
        <f>S595*H595</f>
        <v>0</v>
      </c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R595" s="216" t="s">
        <v>357</v>
      </c>
      <c r="AT595" s="216" t="s">
        <v>242</v>
      </c>
      <c r="AU595" s="216" t="s">
        <v>88</v>
      </c>
      <c r="AY595" s="18" t="s">
        <v>157</v>
      </c>
      <c r="BE595" s="217">
        <f>IF(N595="základní",J595,0)</f>
        <v>0</v>
      </c>
      <c r="BF595" s="217">
        <f>IF(N595="snížená",J595,0)</f>
        <v>0</v>
      </c>
      <c r="BG595" s="217">
        <f>IF(N595="zákl. přenesená",J595,0)</f>
        <v>0</v>
      </c>
      <c r="BH595" s="217">
        <f>IF(N595="sníž. přenesená",J595,0)</f>
        <v>0</v>
      </c>
      <c r="BI595" s="217">
        <f>IF(N595="nulová",J595,0)</f>
        <v>0</v>
      </c>
      <c r="BJ595" s="18" t="s">
        <v>86</v>
      </c>
      <c r="BK595" s="217">
        <f>ROUND(I595*H595,2)</f>
        <v>0</v>
      </c>
      <c r="BL595" s="18" t="s">
        <v>268</v>
      </c>
      <c r="BM595" s="216" t="s">
        <v>1090</v>
      </c>
    </row>
    <row r="596" s="13" customFormat="1">
      <c r="A596" s="13"/>
      <c r="B596" s="225"/>
      <c r="C596" s="226"/>
      <c r="D596" s="223" t="s">
        <v>170</v>
      </c>
      <c r="E596" s="227" t="s">
        <v>19</v>
      </c>
      <c r="F596" s="228" t="s">
        <v>274</v>
      </c>
      <c r="G596" s="226"/>
      <c r="H596" s="229">
        <v>1</v>
      </c>
      <c r="I596" s="230"/>
      <c r="J596" s="226"/>
      <c r="K596" s="226"/>
      <c r="L596" s="231"/>
      <c r="M596" s="232"/>
      <c r="N596" s="233"/>
      <c r="O596" s="233"/>
      <c r="P596" s="233"/>
      <c r="Q596" s="233"/>
      <c r="R596" s="233"/>
      <c r="S596" s="233"/>
      <c r="T596" s="234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35" t="s">
        <v>170</v>
      </c>
      <c r="AU596" s="235" t="s">
        <v>88</v>
      </c>
      <c r="AV596" s="13" t="s">
        <v>88</v>
      </c>
      <c r="AW596" s="13" t="s">
        <v>37</v>
      </c>
      <c r="AX596" s="13" t="s">
        <v>78</v>
      </c>
      <c r="AY596" s="235" t="s">
        <v>157</v>
      </c>
    </row>
    <row r="597" s="2" customFormat="1" ht="21.75" customHeight="1">
      <c r="A597" s="39"/>
      <c r="B597" s="40"/>
      <c r="C597" s="205" t="s">
        <v>1091</v>
      </c>
      <c r="D597" s="205" t="s">
        <v>159</v>
      </c>
      <c r="E597" s="206" t="s">
        <v>1092</v>
      </c>
      <c r="F597" s="207" t="s">
        <v>1093</v>
      </c>
      <c r="G597" s="208" t="s">
        <v>162</v>
      </c>
      <c r="H597" s="209">
        <v>214.77600000000001</v>
      </c>
      <c r="I597" s="210"/>
      <c r="J597" s="211">
        <f>ROUND(I597*H597,2)</f>
        <v>0</v>
      </c>
      <c r="K597" s="207" t="s">
        <v>175</v>
      </c>
      <c r="L597" s="45"/>
      <c r="M597" s="212" t="s">
        <v>19</v>
      </c>
      <c r="N597" s="213" t="s">
        <v>49</v>
      </c>
      <c r="O597" s="85"/>
      <c r="P597" s="214">
        <f>O597*H597</f>
        <v>0</v>
      </c>
      <c r="Q597" s="214">
        <v>0</v>
      </c>
      <c r="R597" s="214">
        <f>Q597*H597</f>
        <v>0</v>
      </c>
      <c r="S597" s="214">
        <v>0</v>
      </c>
      <c r="T597" s="215">
        <f>S597*H597</f>
        <v>0</v>
      </c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R597" s="216" t="s">
        <v>268</v>
      </c>
      <c r="AT597" s="216" t="s">
        <v>159</v>
      </c>
      <c r="AU597" s="216" t="s">
        <v>88</v>
      </c>
      <c r="AY597" s="18" t="s">
        <v>157</v>
      </c>
      <c r="BE597" s="217">
        <f>IF(N597="základní",J597,0)</f>
        <v>0</v>
      </c>
      <c r="BF597" s="217">
        <f>IF(N597="snížená",J597,0)</f>
        <v>0</v>
      </c>
      <c r="BG597" s="217">
        <f>IF(N597="zákl. přenesená",J597,0)</f>
        <v>0</v>
      </c>
      <c r="BH597" s="217">
        <f>IF(N597="sníž. přenesená",J597,0)</f>
        <v>0</v>
      </c>
      <c r="BI597" s="217">
        <f>IF(N597="nulová",J597,0)</f>
        <v>0</v>
      </c>
      <c r="BJ597" s="18" t="s">
        <v>86</v>
      </c>
      <c r="BK597" s="217">
        <f>ROUND(I597*H597,2)</f>
        <v>0</v>
      </c>
      <c r="BL597" s="18" t="s">
        <v>268</v>
      </c>
      <c r="BM597" s="216" t="s">
        <v>1094</v>
      </c>
    </row>
    <row r="598" s="2" customFormat="1">
      <c r="A598" s="39"/>
      <c r="B598" s="40"/>
      <c r="C598" s="41"/>
      <c r="D598" s="218" t="s">
        <v>166</v>
      </c>
      <c r="E598" s="41"/>
      <c r="F598" s="219" t="s">
        <v>1095</v>
      </c>
      <c r="G598" s="41"/>
      <c r="H598" s="41"/>
      <c r="I598" s="220"/>
      <c r="J598" s="41"/>
      <c r="K598" s="41"/>
      <c r="L598" s="45"/>
      <c r="M598" s="221"/>
      <c r="N598" s="222"/>
      <c r="O598" s="85"/>
      <c r="P598" s="85"/>
      <c r="Q598" s="85"/>
      <c r="R598" s="85"/>
      <c r="S598" s="85"/>
      <c r="T598" s="86"/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T598" s="18" t="s">
        <v>166</v>
      </c>
      <c r="AU598" s="18" t="s">
        <v>88</v>
      </c>
    </row>
    <row r="599" s="13" customFormat="1">
      <c r="A599" s="13"/>
      <c r="B599" s="225"/>
      <c r="C599" s="226"/>
      <c r="D599" s="223" t="s">
        <v>170</v>
      </c>
      <c r="E599" s="227" t="s">
        <v>19</v>
      </c>
      <c r="F599" s="228" t="s">
        <v>1096</v>
      </c>
      <c r="G599" s="226"/>
      <c r="H599" s="229">
        <v>214.77600000000001</v>
      </c>
      <c r="I599" s="230"/>
      <c r="J599" s="226"/>
      <c r="K599" s="226"/>
      <c r="L599" s="231"/>
      <c r="M599" s="232"/>
      <c r="N599" s="233"/>
      <c r="O599" s="233"/>
      <c r="P599" s="233"/>
      <c r="Q599" s="233"/>
      <c r="R599" s="233"/>
      <c r="S599" s="233"/>
      <c r="T599" s="234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35" t="s">
        <v>170</v>
      </c>
      <c r="AU599" s="235" t="s">
        <v>88</v>
      </c>
      <c r="AV599" s="13" t="s">
        <v>88</v>
      </c>
      <c r="AW599" s="13" t="s">
        <v>37</v>
      </c>
      <c r="AX599" s="13" t="s">
        <v>78</v>
      </c>
      <c r="AY599" s="235" t="s">
        <v>157</v>
      </c>
    </row>
    <row r="600" s="2" customFormat="1" ht="16.5" customHeight="1">
      <c r="A600" s="39"/>
      <c r="B600" s="40"/>
      <c r="C600" s="236" t="s">
        <v>1097</v>
      </c>
      <c r="D600" s="236" t="s">
        <v>242</v>
      </c>
      <c r="E600" s="237" t="s">
        <v>1098</v>
      </c>
      <c r="F600" s="238" t="s">
        <v>1099</v>
      </c>
      <c r="G600" s="239" t="s">
        <v>162</v>
      </c>
      <c r="H600" s="240">
        <v>236.25399999999999</v>
      </c>
      <c r="I600" s="241"/>
      <c r="J600" s="242">
        <f>ROUND(I600*H600,2)</f>
        <v>0</v>
      </c>
      <c r="K600" s="238" t="s">
        <v>175</v>
      </c>
      <c r="L600" s="243"/>
      <c r="M600" s="244" t="s">
        <v>19</v>
      </c>
      <c r="N600" s="245" t="s">
        <v>49</v>
      </c>
      <c r="O600" s="85"/>
      <c r="P600" s="214">
        <f>O600*H600</f>
        <v>0</v>
      </c>
      <c r="Q600" s="214">
        <v>0.00020000000000000001</v>
      </c>
      <c r="R600" s="214">
        <f>Q600*H600</f>
        <v>0.047250800000000003</v>
      </c>
      <c r="S600" s="214">
        <v>0</v>
      </c>
      <c r="T600" s="215">
        <f>S600*H600</f>
        <v>0</v>
      </c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R600" s="216" t="s">
        <v>357</v>
      </c>
      <c r="AT600" s="216" t="s">
        <v>242</v>
      </c>
      <c r="AU600" s="216" t="s">
        <v>88</v>
      </c>
      <c r="AY600" s="18" t="s">
        <v>157</v>
      </c>
      <c r="BE600" s="217">
        <f>IF(N600="základní",J600,0)</f>
        <v>0</v>
      </c>
      <c r="BF600" s="217">
        <f>IF(N600="snížená",J600,0)</f>
        <v>0</v>
      </c>
      <c r="BG600" s="217">
        <f>IF(N600="zákl. přenesená",J600,0)</f>
        <v>0</v>
      </c>
      <c r="BH600" s="217">
        <f>IF(N600="sníž. přenesená",J600,0)</f>
        <v>0</v>
      </c>
      <c r="BI600" s="217">
        <f>IF(N600="nulová",J600,0)</f>
        <v>0</v>
      </c>
      <c r="BJ600" s="18" t="s">
        <v>86</v>
      </c>
      <c r="BK600" s="217">
        <f>ROUND(I600*H600,2)</f>
        <v>0</v>
      </c>
      <c r="BL600" s="18" t="s">
        <v>268</v>
      </c>
      <c r="BM600" s="216" t="s">
        <v>1100</v>
      </c>
    </row>
    <row r="601" s="13" customFormat="1">
      <c r="A601" s="13"/>
      <c r="B601" s="225"/>
      <c r="C601" s="226"/>
      <c r="D601" s="223" t="s">
        <v>170</v>
      </c>
      <c r="E601" s="226"/>
      <c r="F601" s="228" t="s">
        <v>1101</v>
      </c>
      <c r="G601" s="226"/>
      <c r="H601" s="229">
        <v>236.25399999999999</v>
      </c>
      <c r="I601" s="230"/>
      <c r="J601" s="226"/>
      <c r="K601" s="226"/>
      <c r="L601" s="231"/>
      <c r="M601" s="232"/>
      <c r="N601" s="233"/>
      <c r="O601" s="233"/>
      <c r="P601" s="233"/>
      <c r="Q601" s="233"/>
      <c r="R601" s="233"/>
      <c r="S601" s="233"/>
      <c r="T601" s="234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35" t="s">
        <v>170</v>
      </c>
      <c r="AU601" s="235" t="s">
        <v>88</v>
      </c>
      <c r="AV601" s="13" t="s">
        <v>88</v>
      </c>
      <c r="AW601" s="13" t="s">
        <v>4</v>
      </c>
      <c r="AX601" s="13" t="s">
        <v>86</v>
      </c>
      <c r="AY601" s="235" t="s">
        <v>157</v>
      </c>
    </row>
    <row r="602" s="2" customFormat="1" ht="24.15" customHeight="1">
      <c r="A602" s="39"/>
      <c r="B602" s="40"/>
      <c r="C602" s="205" t="s">
        <v>1102</v>
      </c>
      <c r="D602" s="205" t="s">
        <v>159</v>
      </c>
      <c r="E602" s="206" t="s">
        <v>1103</v>
      </c>
      <c r="F602" s="207" t="s">
        <v>1104</v>
      </c>
      <c r="G602" s="208" t="s">
        <v>162</v>
      </c>
      <c r="H602" s="209">
        <v>102.01900000000001</v>
      </c>
      <c r="I602" s="210"/>
      <c r="J602" s="211">
        <f>ROUND(I602*H602,2)</f>
        <v>0</v>
      </c>
      <c r="K602" s="207" t="s">
        <v>175</v>
      </c>
      <c r="L602" s="45"/>
      <c r="M602" s="212" t="s">
        <v>19</v>
      </c>
      <c r="N602" s="213" t="s">
        <v>49</v>
      </c>
      <c r="O602" s="85"/>
      <c r="P602" s="214">
        <f>O602*H602</f>
        <v>0</v>
      </c>
      <c r="Q602" s="214">
        <v>0</v>
      </c>
      <c r="R602" s="214">
        <f>Q602*H602</f>
        <v>0</v>
      </c>
      <c r="S602" s="214">
        <v>0</v>
      </c>
      <c r="T602" s="215">
        <f>S602*H602</f>
        <v>0</v>
      </c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R602" s="216" t="s">
        <v>268</v>
      </c>
      <c r="AT602" s="216" t="s">
        <v>159</v>
      </c>
      <c r="AU602" s="216" t="s">
        <v>88</v>
      </c>
      <c r="AY602" s="18" t="s">
        <v>157</v>
      </c>
      <c r="BE602" s="217">
        <f>IF(N602="základní",J602,0)</f>
        <v>0</v>
      </c>
      <c r="BF602" s="217">
        <f>IF(N602="snížená",J602,0)</f>
        <v>0</v>
      </c>
      <c r="BG602" s="217">
        <f>IF(N602="zákl. přenesená",J602,0)</f>
        <v>0</v>
      </c>
      <c r="BH602" s="217">
        <f>IF(N602="sníž. přenesená",J602,0)</f>
        <v>0</v>
      </c>
      <c r="BI602" s="217">
        <f>IF(N602="nulová",J602,0)</f>
        <v>0</v>
      </c>
      <c r="BJ602" s="18" t="s">
        <v>86</v>
      </c>
      <c r="BK602" s="217">
        <f>ROUND(I602*H602,2)</f>
        <v>0</v>
      </c>
      <c r="BL602" s="18" t="s">
        <v>268</v>
      </c>
      <c r="BM602" s="216" t="s">
        <v>1105</v>
      </c>
    </row>
    <row r="603" s="2" customFormat="1">
      <c r="A603" s="39"/>
      <c r="B603" s="40"/>
      <c r="C603" s="41"/>
      <c r="D603" s="218" t="s">
        <v>166</v>
      </c>
      <c r="E603" s="41"/>
      <c r="F603" s="219" t="s">
        <v>1106</v>
      </c>
      <c r="G603" s="41"/>
      <c r="H603" s="41"/>
      <c r="I603" s="220"/>
      <c r="J603" s="41"/>
      <c r="K603" s="41"/>
      <c r="L603" s="45"/>
      <c r="M603" s="221"/>
      <c r="N603" s="222"/>
      <c r="O603" s="85"/>
      <c r="P603" s="85"/>
      <c r="Q603" s="85"/>
      <c r="R603" s="85"/>
      <c r="S603" s="85"/>
      <c r="T603" s="86"/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T603" s="18" t="s">
        <v>166</v>
      </c>
      <c r="AU603" s="18" t="s">
        <v>88</v>
      </c>
    </row>
    <row r="604" s="13" customFormat="1">
      <c r="A604" s="13"/>
      <c r="B604" s="225"/>
      <c r="C604" s="226"/>
      <c r="D604" s="223" t="s">
        <v>170</v>
      </c>
      <c r="E604" s="227" t="s">
        <v>19</v>
      </c>
      <c r="F604" s="228" t="s">
        <v>1107</v>
      </c>
      <c r="G604" s="226"/>
      <c r="H604" s="229">
        <v>102.01900000000001</v>
      </c>
      <c r="I604" s="230"/>
      <c r="J604" s="226"/>
      <c r="K604" s="226"/>
      <c r="L604" s="231"/>
      <c r="M604" s="232"/>
      <c r="N604" s="233"/>
      <c r="O604" s="233"/>
      <c r="P604" s="233"/>
      <c r="Q604" s="233"/>
      <c r="R604" s="233"/>
      <c r="S604" s="233"/>
      <c r="T604" s="234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35" t="s">
        <v>170</v>
      </c>
      <c r="AU604" s="235" t="s">
        <v>88</v>
      </c>
      <c r="AV604" s="13" t="s">
        <v>88</v>
      </c>
      <c r="AW604" s="13" t="s">
        <v>37</v>
      </c>
      <c r="AX604" s="13" t="s">
        <v>78</v>
      </c>
      <c r="AY604" s="235" t="s">
        <v>157</v>
      </c>
    </row>
    <row r="605" s="2" customFormat="1" ht="24.15" customHeight="1">
      <c r="A605" s="39"/>
      <c r="B605" s="40"/>
      <c r="C605" s="236" t="s">
        <v>1108</v>
      </c>
      <c r="D605" s="236" t="s">
        <v>242</v>
      </c>
      <c r="E605" s="237" t="s">
        <v>1109</v>
      </c>
      <c r="F605" s="238" t="s">
        <v>1110</v>
      </c>
      <c r="G605" s="239" t="s">
        <v>162</v>
      </c>
      <c r="H605" s="240">
        <v>112.476</v>
      </c>
      <c r="I605" s="241"/>
      <c r="J605" s="242">
        <f>ROUND(I605*H605,2)</f>
        <v>0</v>
      </c>
      <c r="K605" s="238" t="s">
        <v>175</v>
      </c>
      <c r="L605" s="243"/>
      <c r="M605" s="244" t="s">
        <v>19</v>
      </c>
      <c r="N605" s="245" t="s">
        <v>49</v>
      </c>
      <c r="O605" s="85"/>
      <c r="P605" s="214">
        <f>O605*H605</f>
        <v>0</v>
      </c>
      <c r="Q605" s="214">
        <v>0.00080000000000000004</v>
      </c>
      <c r="R605" s="214">
        <f>Q605*H605</f>
        <v>0.0899808</v>
      </c>
      <c r="S605" s="214">
        <v>0</v>
      </c>
      <c r="T605" s="215">
        <f>S605*H605</f>
        <v>0</v>
      </c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R605" s="216" t="s">
        <v>357</v>
      </c>
      <c r="AT605" s="216" t="s">
        <v>242</v>
      </c>
      <c r="AU605" s="216" t="s">
        <v>88</v>
      </c>
      <c r="AY605" s="18" t="s">
        <v>157</v>
      </c>
      <c r="BE605" s="217">
        <f>IF(N605="základní",J605,0)</f>
        <v>0</v>
      </c>
      <c r="BF605" s="217">
        <f>IF(N605="snížená",J605,0)</f>
        <v>0</v>
      </c>
      <c r="BG605" s="217">
        <f>IF(N605="zákl. přenesená",J605,0)</f>
        <v>0</v>
      </c>
      <c r="BH605" s="217">
        <f>IF(N605="sníž. přenesená",J605,0)</f>
        <v>0</v>
      </c>
      <c r="BI605" s="217">
        <f>IF(N605="nulová",J605,0)</f>
        <v>0</v>
      </c>
      <c r="BJ605" s="18" t="s">
        <v>86</v>
      </c>
      <c r="BK605" s="217">
        <f>ROUND(I605*H605,2)</f>
        <v>0</v>
      </c>
      <c r="BL605" s="18" t="s">
        <v>268</v>
      </c>
      <c r="BM605" s="216" t="s">
        <v>1111</v>
      </c>
    </row>
    <row r="606" s="13" customFormat="1">
      <c r="A606" s="13"/>
      <c r="B606" s="225"/>
      <c r="C606" s="226"/>
      <c r="D606" s="223" t="s">
        <v>170</v>
      </c>
      <c r="E606" s="226"/>
      <c r="F606" s="228" t="s">
        <v>1112</v>
      </c>
      <c r="G606" s="226"/>
      <c r="H606" s="229">
        <v>112.476</v>
      </c>
      <c r="I606" s="230"/>
      <c r="J606" s="226"/>
      <c r="K606" s="226"/>
      <c r="L606" s="231"/>
      <c r="M606" s="232"/>
      <c r="N606" s="233"/>
      <c r="O606" s="233"/>
      <c r="P606" s="233"/>
      <c r="Q606" s="233"/>
      <c r="R606" s="233"/>
      <c r="S606" s="233"/>
      <c r="T606" s="234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35" t="s">
        <v>170</v>
      </c>
      <c r="AU606" s="235" t="s">
        <v>88</v>
      </c>
      <c r="AV606" s="13" t="s">
        <v>88</v>
      </c>
      <c r="AW606" s="13" t="s">
        <v>4</v>
      </c>
      <c r="AX606" s="13" t="s">
        <v>86</v>
      </c>
      <c r="AY606" s="235" t="s">
        <v>157</v>
      </c>
    </row>
    <row r="607" s="2" customFormat="1" ht="21.75" customHeight="1">
      <c r="A607" s="39"/>
      <c r="B607" s="40"/>
      <c r="C607" s="205" t="s">
        <v>1113</v>
      </c>
      <c r="D607" s="205" t="s">
        <v>159</v>
      </c>
      <c r="E607" s="206" t="s">
        <v>1114</v>
      </c>
      <c r="F607" s="207" t="s">
        <v>1115</v>
      </c>
      <c r="G607" s="208" t="s">
        <v>162</v>
      </c>
      <c r="H607" s="209">
        <v>83.367000000000004</v>
      </c>
      <c r="I607" s="210"/>
      <c r="J607" s="211">
        <f>ROUND(I607*H607,2)</f>
        <v>0</v>
      </c>
      <c r="K607" s="207" t="s">
        <v>175</v>
      </c>
      <c r="L607" s="45"/>
      <c r="M607" s="212" t="s">
        <v>19</v>
      </c>
      <c r="N607" s="213" t="s">
        <v>49</v>
      </c>
      <c r="O607" s="85"/>
      <c r="P607" s="214">
        <f>O607*H607</f>
        <v>0</v>
      </c>
      <c r="Q607" s="214">
        <v>0</v>
      </c>
      <c r="R607" s="214">
        <f>Q607*H607</f>
        <v>0</v>
      </c>
      <c r="S607" s="214">
        <v>0</v>
      </c>
      <c r="T607" s="215">
        <f>S607*H607</f>
        <v>0</v>
      </c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R607" s="216" t="s">
        <v>268</v>
      </c>
      <c r="AT607" s="216" t="s">
        <v>159</v>
      </c>
      <c r="AU607" s="216" t="s">
        <v>88</v>
      </c>
      <c r="AY607" s="18" t="s">
        <v>157</v>
      </c>
      <c r="BE607" s="217">
        <f>IF(N607="základní",J607,0)</f>
        <v>0</v>
      </c>
      <c r="BF607" s="217">
        <f>IF(N607="snížená",J607,0)</f>
        <v>0</v>
      </c>
      <c r="BG607" s="217">
        <f>IF(N607="zákl. přenesená",J607,0)</f>
        <v>0</v>
      </c>
      <c r="BH607" s="217">
        <f>IF(N607="sníž. přenesená",J607,0)</f>
        <v>0</v>
      </c>
      <c r="BI607" s="217">
        <f>IF(N607="nulová",J607,0)</f>
        <v>0</v>
      </c>
      <c r="BJ607" s="18" t="s">
        <v>86</v>
      </c>
      <c r="BK607" s="217">
        <f>ROUND(I607*H607,2)</f>
        <v>0</v>
      </c>
      <c r="BL607" s="18" t="s">
        <v>268</v>
      </c>
      <c r="BM607" s="216" t="s">
        <v>1116</v>
      </c>
    </row>
    <row r="608" s="2" customFormat="1">
      <c r="A608" s="39"/>
      <c r="B608" s="40"/>
      <c r="C608" s="41"/>
      <c r="D608" s="218" t="s">
        <v>166</v>
      </c>
      <c r="E608" s="41"/>
      <c r="F608" s="219" t="s">
        <v>1117</v>
      </c>
      <c r="G608" s="41"/>
      <c r="H608" s="41"/>
      <c r="I608" s="220"/>
      <c r="J608" s="41"/>
      <c r="K608" s="41"/>
      <c r="L608" s="45"/>
      <c r="M608" s="221"/>
      <c r="N608" s="222"/>
      <c r="O608" s="85"/>
      <c r="P608" s="85"/>
      <c r="Q608" s="85"/>
      <c r="R608" s="85"/>
      <c r="S608" s="85"/>
      <c r="T608" s="86"/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T608" s="18" t="s">
        <v>166</v>
      </c>
      <c r="AU608" s="18" t="s">
        <v>88</v>
      </c>
    </row>
    <row r="609" s="13" customFormat="1">
      <c r="A609" s="13"/>
      <c r="B609" s="225"/>
      <c r="C609" s="226"/>
      <c r="D609" s="223" t="s">
        <v>170</v>
      </c>
      <c r="E609" s="227" t="s">
        <v>19</v>
      </c>
      <c r="F609" s="228" t="s">
        <v>1118</v>
      </c>
      <c r="G609" s="226"/>
      <c r="H609" s="229">
        <v>83.367000000000004</v>
      </c>
      <c r="I609" s="230"/>
      <c r="J609" s="226"/>
      <c r="K609" s="226"/>
      <c r="L609" s="231"/>
      <c r="M609" s="232"/>
      <c r="N609" s="233"/>
      <c r="O609" s="233"/>
      <c r="P609" s="233"/>
      <c r="Q609" s="233"/>
      <c r="R609" s="233"/>
      <c r="S609" s="233"/>
      <c r="T609" s="234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35" t="s">
        <v>170</v>
      </c>
      <c r="AU609" s="235" t="s">
        <v>88</v>
      </c>
      <c r="AV609" s="13" t="s">
        <v>88</v>
      </c>
      <c r="AW609" s="13" t="s">
        <v>37</v>
      </c>
      <c r="AX609" s="13" t="s">
        <v>78</v>
      </c>
      <c r="AY609" s="235" t="s">
        <v>157</v>
      </c>
    </row>
    <row r="610" s="2" customFormat="1" ht="16.5" customHeight="1">
      <c r="A610" s="39"/>
      <c r="B610" s="40"/>
      <c r="C610" s="236" t="s">
        <v>1119</v>
      </c>
      <c r="D610" s="236" t="s">
        <v>242</v>
      </c>
      <c r="E610" s="237" t="s">
        <v>1120</v>
      </c>
      <c r="F610" s="238" t="s">
        <v>1121</v>
      </c>
      <c r="G610" s="239" t="s">
        <v>174</v>
      </c>
      <c r="H610" s="240">
        <v>6.8019999999999996</v>
      </c>
      <c r="I610" s="241"/>
      <c r="J610" s="242">
        <f>ROUND(I610*H610,2)</f>
        <v>0</v>
      </c>
      <c r="K610" s="238" t="s">
        <v>175</v>
      </c>
      <c r="L610" s="243"/>
      <c r="M610" s="244" t="s">
        <v>19</v>
      </c>
      <c r="N610" s="245" t="s">
        <v>49</v>
      </c>
      <c r="O610" s="85"/>
      <c r="P610" s="214">
        <f>O610*H610</f>
        <v>0</v>
      </c>
      <c r="Q610" s="214">
        <v>0.65000000000000002</v>
      </c>
      <c r="R610" s="214">
        <f>Q610*H610</f>
        <v>4.4212999999999996</v>
      </c>
      <c r="S610" s="214">
        <v>0</v>
      </c>
      <c r="T610" s="215">
        <f>S610*H610</f>
        <v>0</v>
      </c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R610" s="216" t="s">
        <v>357</v>
      </c>
      <c r="AT610" s="216" t="s">
        <v>242</v>
      </c>
      <c r="AU610" s="216" t="s">
        <v>88</v>
      </c>
      <c r="AY610" s="18" t="s">
        <v>157</v>
      </c>
      <c r="BE610" s="217">
        <f>IF(N610="základní",J610,0)</f>
        <v>0</v>
      </c>
      <c r="BF610" s="217">
        <f>IF(N610="snížená",J610,0)</f>
        <v>0</v>
      </c>
      <c r="BG610" s="217">
        <f>IF(N610="zákl. přenesená",J610,0)</f>
        <v>0</v>
      </c>
      <c r="BH610" s="217">
        <f>IF(N610="sníž. přenesená",J610,0)</f>
        <v>0</v>
      </c>
      <c r="BI610" s="217">
        <f>IF(N610="nulová",J610,0)</f>
        <v>0</v>
      </c>
      <c r="BJ610" s="18" t="s">
        <v>86</v>
      </c>
      <c r="BK610" s="217">
        <f>ROUND(I610*H610,2)</f>
        <v>0</v>
      </c>
      <c r="BL610" s="18" t="s">
        <v>268</v>
      </c>
      <c r="BM610" s="216" t="s">
        <v>1122</v>
      </c>
    </row>
    <row r="611" s="13" customFormat="1">
      <c r="A611" s="13"/>
      <c r="B611" s="225"/>
      <c r="C611" s="226"/>
      <c r="D611" s="223" t="s">
        <v>170</v>
      </c>
      <c r="E611" s="227" t="s">
        <v>19</v>
      </c>
      <c r="F611" s="228" t="s">
        <v>1123</v>
      </c>
      <c r="G611" s="226"/>
      <c r="H611" s="229">
        <v>6.6689999999999996</v>
      </c>
      <c r="I611" s="230"/>
      <c r="J611" s="226"/>
      <c r="K611" s="226"/>
      <c r="L611" s="231"/>
      <c r="M611" s="232"/>
      <c r="N611" s="233"/>
      <c r="O611" s="233"/>
      <c r="P611" s="233"/>
      <c r="Q611" s="233"/>
      <c r="R611" s="233"/>
      <c r="S611" s="233"/>
      <c r="T611" s="234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35" t="s">
        <v>170</v>
      </c>
      <c r="AU611" s="235" t="s">
        <v>88</v>
      </c>
      <c r="AV611" s="13" t="s">
        <v>88</v>
      </c>
      <c r="AW611" s="13" t="s">
        <v>37</v>
      </c>
      <c r="AX611" s="13" t="s">
        <v>78</v>
      </c>
      <c r="AY611" s="235" t="s">
        <v>157</v>
      </c>
    </row>
    <row r="612" s="13" customFormat="1">
      <c r="A612" s="13"/>
      <c r="B612" s="225"/>
      <c r="C612" s="226"/>
      <c r="D612" s="223" t="s">
        <v>170</v>
      </c>
      <c r="E612" s="226"/>
      <c r="F612" s="228" t="s">
        <v>1124</v>
      </c>
      <c r="G612" s="226"/>
      <c r="H612" s="229">
        <v>6.8019999999999996</v>
      </c>
      <c r="I612" s="230"/>
      <c r="J612" s="226"/>
      <c r="K612" s="226"/>
      <c r="L612" s="231"/>
      <c r="M612" s="232"/>
      <c r="N612" s="233"/>
      <c r="O612" s="233"/>
      <c r="P612" s="233"/>
      <c r="Q612" s="233"/>
      <c r="R612" s="233"/>
      <c r="S612" s="233"/>
      <c r="T612" s="234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35" t="s">
        <v>170</v>
      </c>
      <c r="AU612" s="235" t="s">
        <v>88</v>
      </c>
      <c r="AV612" s="13" t="s">
        <v>88</v>
      </c>
      <c r="AW612" s="13" t="s">
        <v>4</v>
      </c>
      <c r="AX612" s="13" t="s">
        <v>86</v>
      </c>
      <c r="AY612" s="235" t="s">
        <v>157</v>
      </c>
    </row>
    <row r="613" s="2" customFormat="1" ht="21.75" customHeight="1">
      <c r="A613" s="39"/>
      <c r="B613" s="40"/>
      <c r="C613" s="205" t="s">
        <v>1125</v>
      </c>
      <c r="D613" s="205" t="s">
        <v>159</v>
      </c>
      <c r="E613" s="206" t="s">
        <v>1126</v>
      </c>
      <c r="F613" s="207" t="s">
        <v>1127</v>
      </c>
      <c r="G613" s="208" t="s">
        <v>162</v>
      </c>
      <c r="H613" s="209">
        <v>83.367000000000004</v>
      </c>
      <c r="I613" s="210"/>
      <c r="J613" s="211">
        <f>ROUND(I613*H613,2)</f>
        <v>0</v>
      </c>
      <c r="K613" s="207" t="s">
        <v>175</v>
      </c>
      <c r="L613" s="45"/>
      <c r="M613" s="212" t="s">
        <v>19</v>
      </c>
      <c r="N613" s="213" t="s">
        <v>49</v>
      </c>
      <c r="O613" s="85"/>
      <c r="P613" s="214">
        <f>O613*H613</f>
        <v>0</v>
      </c>
      <c r="Q613" s="214">
        <v>0</v>
      </c>
      <c r="R613" s="214">
        <f>Q613*H613</f>
        <v>0</v>
      </c>
      <c r="S613" s="214">
        <v>0</v>
      </c>
      <c r="T613" s="215">
        <f>S613*H613</f>
        <v>0</v>
      </c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R613" s="216" t="s">
        <v>268</v>
      </c>
      <c r="AT613" s="216" t="s">
        <v>159</v>
      </c>
      <c r="AU613" s="216" t="s">
        <v>88</v>
      </c>
      <c r="AY613" s="18" t="s">
        <v>157</v>
      </c>
      <c r="BE613" s="217">
        <f>IF(N613="základní",J613,0)</f>
        <v>0</v>
      </c>
      <c r="BF613" s="217">
        <f>IF(N613="snížená",J613,0)</f>
        <v>0</v>
      </c>
      <c r="BG613" s="217">
        <f>IF(N613="zákl. přenesená",J613,0)</f>
        <v>0</v>
      </c>
      <c r="BH613" s="217">
        <f>IF(N613="sníž. přenesená",J613,0)</f>
        <v>0</v>
      </c>
      <c r="BI613" s="217">
        <f>IF(N613="nulová",J613,0)</f>
        <v>0</v>
      </c>
      <c r="BJ613" s="18" t="s">
        <v>86</v>
      </c>
      <c r="BK613" s="217">
        <f>ROUND(I613*H613,2)</f>
        <v>0</v>
      </c>
      <c r="BL613" s="18" t="s">
        <v>268</v>
      </c>
      <c r="BM613" s="216" t="s">
        <v>1128</v>
      </c>
    </row>
    <row r="614" s="2" customFormat="1">
      <c r="A614" s="39"/>
      <c r="B614" s="40"/>
      <c r="C614" s="41"/>
      <c r="D614" s="218" t="s">
        <v>166</v>
      </c>
      <c r="E614" s="41"/>
      <c r="F614" s="219" t="s">
        <v>1129</v>
      </c>
      <c r="G614" s="41"/>
      <c r="H614" s="41"/>
      <c r="I614" s="220"/>
      <c r="J614" s="41"/>
      <c r="K614" s="41"/>
      <c r="L614" s="45"/>
      <c r="M614" s="221"/>
      <c r="N614" s="222"/>
      <c r="O614" s="85"/>
      <c r="P614" s="85"/>
      <c r="Q614" s="85"/>
      <c r="R614" s="85"/>
      <c r="S614" s="85"/>
      <c r="T614" s="86"/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T614" s="18" t="s">
        <v>166</v>
      </c>
      <c r="AU614" s="18" t="s">
        <v>88</v>
      </c>
    </row>
    <row r="615" s="13" customFormat="1">
      <c r="A615" s="13"/>
      <c r="B615" s="225"/>
      <c r="C615" s="226"/>
      <c r="D615" s="223" t="s">
        <v>170</v>
      </c>
      <c r="E615" s="227" t="s">
        <v>19</v>
      </c>
      <c r="F615" s="228" t="s">
        <v>1130</v>
      </c>
      <c r="G615" s="226"/>
      <c r="H615" s="229">
        <v>83.367000000000004</v>
      </c>
      <c r="I615" s="230"/>
      <c r="J615" s="226"/>
      <c r="K615" s="226"/>
      <c r="L615" s="231"/>
      <c r="M615" s="232"/>
      <c r="N615" s="233"/>
      <c r="O615" s="233"/>
      <c r="P615" s="233"/>
      <c r="Q615" s="233"/>
      <c r="R615" s="233"/>
      <c r="S615" s="233"/>
      <c r="T615" s="234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35" t="s">
        <v>170</v>
      </c>
      <c r="AU615" s="235" t="s">
        <v>88</v>
      </c>
      <c r="AV615" s="13" t="s">
        <v>88</v>
      </c>
      <c r="AW615" s="13" t="s">
        <v>37</v>
      </c>
      <c r="AX615" s="13" t="s">
        <v>78</v>
      </c>
      <c r="AY615" s="235" t="s">
        <v>157</v>
      </c>
    </row>
    <row r="616" s="2" customFormat="1" ht="16.5" customHeight="1">
      <c r="A616" s="39"/>
      <c r="B616" s="40"/>
      <c r="C616" s="236" t="s">
        <v>1131</v>
      </c>
      <c r="D616" s="236" t="s">
        <v>242</v>
      </c>
      <c r="E616" s="237" t="s">
        <v>1132</v>
      </c>
      <c r="F616" s="238" t="s">
        <v>1133</v>
      </c>
      <c r="G616" s="239" t="s">
        <v>162</v>
      </c>
      <c r="H616" s="240">
        <v>91.703999999999994</v>
      </c>
      <c r="I616" s="241"/>
      <c r="J616" s="242">
        <f>ROUND(I616*H616,2)</f>
        <v>0</v>
      </c>
      <c r="K616" s="238" t="s">
        <v>175</v>
      </c>
      <c r="L616" s="243"/>
      <c r="M616" s="244" t="s">
        <v>19</v>
      </c>
      <c r="N616" s="245" t="s">
        <v>49</v>
      </c>
      <c r="O616" s="85"/>
      <c r="P616" s="214">
        <f>O616*H616</f>
        <v>0</v>
      </c>
      <c r="Q616" s="214">
        <v>0.010999999999999999</v>
      </c>
      <c r="R616" s="214">
        <f>Q616*H616</f>
        <v>1.0087439999999999</v>
      </c>
      <c r="S616" s="214">
        <v>0</v>
      </c>
      <c r="T616" s="215">
        <f>S616*H616</f>
        <v>0</v>
      </c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R616" s="216" t="s">
        <v>357</v>
      </c>
      <c r="AT616" s="216" t="s">
        <v>242</v>
      </c>
      <c r="AU616" s="216" t="s">
        <v>88</v>
      </c>
      <c r="AY616" s="18" t="s">
        <v>157</v>
      </c>
      <c r="BE616" s="217">
        <f>IF(N616="základní",J616,0)</f>
        <v>0</v>
      </c>
      <c r="BF616" s="217">
        <f>IF(N616="snížená",J616,0)</f>
        <v>0</v>
      </c>
      <c r="BG616" s="217">
        <f>IF(N616="zákl. přenesená",J616,0)</f>
        <v>0</v>
      </c>
      <c r="BH616" s="217">
        <f>IF(N616="sníž. přenesená",J616,0)</f>
        <v>0</v>
      </c>
      <c r="BI616" s="217">
        <f>IF(N616="nulová",J616,0)</f>
        <v>0</v>
      </c>
      <c r="BJ616" s="18" t="s">
        <v>86</v>
      </c>
      <c r="BK616" s="217">
        <f>ROUND(I616*H616,2)</f>
        <v>0</v>
      </c>
      <c r="BL616" s="18" t="s">
        <v>268</v>
      </c>
      <c r="BM616" s="216" t="s">
        <v>1134</v>
      </c>
    </row>
    <row r="617" s="13" customFormat="1">
      <c r="A617" s="13"/>
      <c r="B617" s="225"/>
      <c r="C617" s="226"/>
      <c r="D617" s="223" t="s">
        <v>170</v>
      </c>
      <c r="E617" s="226"/>
      <c r="F617" s="228" t="s">
        <v>1135</v>
      </c>
      <c r="G617" s="226"/>
      <c r="H617" s="229">
        <v>91.703999999999994</v>
      </c>
      <c r="I617" s="230"/>
      <c r="J617" s="226"/>
      <c r="K617" s="226"/>
      <c r="L617" s="231"/>
      <c r="M617" s="232"/>
      <c r="N617" s="233"/>
      <c r="O617" s="233"/>
      <c r="P617" s="233"/>
      <c r="Q617" s="233"/>
      <c r="R617" s="233"/>
      <c r="S617" s="233"/>
      <c r="T617" s="234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35" t="s">
        <v>170</v>
      </c>
      <c r="AU617" s="235" t="s">
        <v>88</v>
      </c>
      <c r="AV617" s="13" t="s">
        <v>88</v>
      </c>
      <c r="AW617" s="13" t="s">
        <v>4</v>
      </c>
      <c r="AX617" s="13" t="s">
        <v>86</v>
      </c>
      <c r="AY617" s="235" t="s">
        <v>157</v>
      </c>
    </row>
    <row r="618" s="2" customFormat="1" ht="24.15" customHeight="1">
      <c r="A618" s="39"/>
      <c r="B618" s="40"/>
      <c r="C618" s="205" t="s">
        <v>1136</v>
      </c>
      <c r="D618" s="205" t="s">
        <v>159</v>
      </c>
      <c r="E618" s="206" t="s">
        <v>1137</v>
      </c>
      <c r="F618" s="207" t="s">
        <v>1138</v>
      </c>
      <c r="G618" s="208" t="s">
        <v>174</v>
      </c>
      <c r="H618" s="209">
        <v>2.0099999999999998</v>
      </c>
      <c r="I618" s="210"/>
      <c r="J618" s="211">
        <f>ROUND(I618*H618,2)</f>
        <v>0</v>
      </c>
      <c r="K618" s="207" t="s">
        <v>175</v>
      </c>
      <c r="L618" s="45"/>
      <c r="M618" s="212" t="s">
        <v>19</v>
      </c>
      <c r="N618" s="213" t="s">
        <v>49</v>
      </c>
      <c r="O618" s="85"/>
      <c r="P618" s="214">
        <f>O618*H618</f>
        <v>0</v>
      </c>
      <c r="Q618" s="214">
        <v>0</v>
      </c>
      <c r="R618" s="214">
        <f>Q618*H618</f>
        <v>0</v>
      </c>
      <c r="S618" s="214">
        <v>0</v>
      </c>
      <c r="T618" s="215">
        <f>S618*H618</f>
        <v>0</v>
      </c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R618" s="216" t="s">
        <v>268</v>
      </c>
      <c r="AT618" s="216" t="s">
        <v>159</v>
      </c>
      <c r="AU618" s="216" t="s">
        <v>88</v>
      </c>
      <c r="AY618" s="18" t="s">
        <v>157</v>
      </c>
      <c r="BE618" s="217">
        <f>IF(N618="základní",J618,0)</f>
        <v>0</v>
      </c>
      <c r="BF618" s="217">
        <f>IF(N618="snížená",J618,0)</f>
        <v>0</v>
      </c>
      <c r="BG618" s="217">
        <f>IF(N618="zákl. přenesená",J618,0)</f>
        <v>0</v>
      </c>
      <c r="BH618" s="217">
        <f>IF(N618="sníž. přenesená",J618,0)</f>
        <v>0</v>
      </c>
      <c r="BI618" s="217">
        <f>IF(N618="nulová",J618,0)</f>
        <v>0</v>
      </c>
      <c r="BJ618" s="18" t="s">
        <v>86</v>
      </c>
      <c r="BK618" s="217">
        <f>ROUND(I618*H618,2)</f>
        <v>0</v>
      </c>
      <c r="BL618" s="18" t="s">
        <v>268</v>
      </c>
      <c r="BM618" s="216" t="s">
        <v>1139</v>
      </c>
    </row>
    <row r="619" s="2" customFormat="1">
      <c r="A619" s="39"/>
      <c r="B619" s="40"/>
      <c r="C619" s="41"/>
      <c r="D619" s="218" t="s">
        <v>166</v>
      </c>
      <c r="E619" s="41"/>
      <c r="F619" s="219" t="s">
        <v>1140</v>
      </c>
      <c r="G619" s="41"/>
      <c r="H619" s="41"/>
      <c r="I619" s="220"/>
      <c r="J619" s="41"/>
      <c r="K619" s="41"/>
      <c r="L619" s="45"/>
      <c r="M619" s="221"/>
      <c r="N619" s="222"/>
      <c r="O619" s="85"/>
      <c r="P619" s="85"/>
      <c r="Q619" s="85"/>
      <c r="R619" s="85"/>
      <c r="S619" s="85"/>
      <c r="T619" s="86"/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T619" s="18" t="s">
        <v>166</v>
      </c>
      <c r="AU619" s="18" t="s">
        <v>88</v>
      </c>
    </row>
    <row r="620" s="13" customFormat="1">
      <c r="A620" s="13"/>
      <c r="B620" s="225"/>
      <c r="C620" s="226"/>
      <c r="D620" s="223" t="s">
        <v>170</v>
      </c>
      <c r="E620" s="227" t="s">
        <v>19</v>
      </c>
      <c r="F620" s="228" t="s">
        <v>1141</v>
      </c>
      <c r="G620" s="226"/>
      <c r="H620" s="229">
        <v>2.0099999999999998</v>
      </c>
      <c r="I620" s="230"/>
      <c r="J620" s="226"/>
      <c r="K620" s="226"/>
      <c r="L620" s="231"/>
      <c r="M620" s="232"/>
      <c r="N620" s="233"/>
      <c r="O620" s="233"/>
      <c r="P620" s="233"/>
      <c r="Q620" s="233"/>
      <c r="R620" s="233"/>
      <c r="S620" s="233"/>
      <c r="T620" s="234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35" t="s">
        <v>170</v>
      </c>
      <c r="AU620" s="235" t="s">
        <v>88</v>
      </c>
      <c r="AV620" s="13" t="s">
        <v>88</v>
      </c>
      <c r="AW620" s="13" t="s">
        <v>37</v>
      </c>
      <c r="AX620" s="13" t="s">
        <v>78</v>
      </c>
      <c r="AY620" s="235" t="s">
        <v>157</v>
      </c>
    </row>
    <row r="621" s="2" customFormat="1" ht="16.5" customHeight="1">
      <c r="A621" s="39"/>
      <c r="B621" s="40"/>
      <c r="C621" s="236" t="s">
        <v>1142</v>
      </c>
      <c r="D621" s="236" t="s">
        <v>242</v>
      </c>
      <c r="E621" s="237" t="s">
        <v>1143</v>
      </c>
      <c r="F621" s="238" t="s">
        <v>1144</v>
      </c>
      <c r="G621" s="239" t="s">
        <v>223</v>
      </c>
      <c r="H621" s="240">
        <v>4.2210000000000001</v>
      </c>
      <c r="I621" s="241"/>
      <c r="J621" s="242">
        <f>ROUND(I621*H621,2)</f>
        <v>0</v>
      </c>
      <c r="K621" s="238" t="s">
        <v>175</v>
      </c>
      <c r="L621" s="243"/>
      <c r="M621" s="244" t="s">
        <v>19</v>
      </c>
      <c r="N621" s="245" t="s">
        <v>49</v>
      </c>
      <c r="O621" s="85"/>
      <c r="P621" s="214">
        <f>O621*H621</f>
        <v>0</v>
      </c>
      <c r="Q621" s="214">
        <v>1</v>
      </c>
      <c r="R621" s="214">
        <f>Q621*H621</f>
        <v>4.2210000000000001</v>
      </c>
      <c r="S621" s="214">
        <v>0</v>
      </c>
      <c r="T621" s="215">
        <f>S621*H621</f>
        <v>0</v>
      </c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R621" s="216" t="s">
        <v>357</v>
      </c>
      <c r="AT621" s="216" t="s">
        <v>242</v>
      </c>
      <c r="AU621" s="216" t="s">
        <v>88</v>
      </c>
      <c r="AY621" s="18" t="s">
        <v>157</v>
      </c>
      <c r="BE621" s="217">
        <f>IF(N621="základní",J621,0)</f>
        <v>0</v>
      </c>
      <c r="BF621" s="217">
        <f>IF(N621="snížená",J621,0)</f>
        <v>0</v>
      </c>
      <c r="BG621" s="217">
        <f>IF(N621="zákl. přenesená",J621,0)</f>
        <v>0</v>
      </c>
      <c r="BH621" s="217">
        <f>IF(N621="sníž. přenesená",J621,0)</f>
        <v>0</v>
      </c>
      <c r="BI621" s="217">
        <f>IF(N621="nulová",J621,0)</f>
        <v>0</v>
      </c>
      <c r="BJ621" s="18" t="s">
        <v>86</v>
      </c>
      <c r="BK621" s="217">
        <f>ROUND(I621*H621,2)</f>
        <v>0</v>
      </c>
      <c r="BL621" s="18" t="s">
        <v>268</v>
      </c>
      <c r="BM621" s="216" t="s">
        <v>1145</v>
      </c>
    </row>
    <row r="622" s="13" customFormat="1">
      <c r="A622" s="13"/>
      <c r="B622" s="225"/>
      <c r="C622" s="226"/>
      <c r="D622" s="223" t="s">
        <v>170</v>
      </c>
      <c r="E622" s="226"/>
      <c r="F622" s="228" t="s">
        <v>1146</v>
      </c>
      <c r="G622" s="226"/>
      <c r="H622" s="229">
        <v>4.2210000000000001</v>
      </c>
      <c r="I622" s="230"/>
      <c r="J622" s="226"/>
      <c r="K622" s="226"/>
      <c r="L622" s="231"/>
      <c r="M622" s="232"/>
      <c r="N622" s="233"/>
      <c r="O622" s="233"/>
      <c r="P622" s="233"/>
      <c r="Q622" s="233"/>
      <c r="R622" s="233"/>
      <c r="S622" s="233"/>
      <c r="T622" s="234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35" t="s">
        <v>170</v>
      </c>
      <c r="AU622" s="235" t="s">
        <v>88</v>
      </c>
      <c r="AV622" s="13" t="s">
        <v>88</v>
      </c>
      <c r="AW622" s="13" t="s">
        <v>4</v>
      </c>
      <c r="AX622" s="13" t="s">
        <v>86</v>
      </c>
      <c r="AY622" s="235" t="s">
        <v>157</v>
      </c>
    </row>
    <row r="623" s="2" customFormat="1" ht="16.5" customHeight="1">
      <c r="A623" s="39"/>
      <c r="B623" s="40"/>
      <c r="C623" s="205" t="s">
        <v>1147</v>
      </c>
      <c r="D623" s="205" t="s">
        <v>159</v>
      </c>
      <c r="E623" s="206" t="s">
        <v>1148</v>
      </c>
      <c r="F623" s="207" t="s">
        <v>1149</v>
      </c>
      <c r="G623" s="208" t="s">
        <v>320</v>
      </c>
      <c r="H623" s="209">
        <v>38</v>
      </c>
      <c r="I623" s="210"/>
      <c r="J623" s="211">
        <f>ROUND(I623*H623,2)</f>
        <v>0</v>
      </c>
      <c r="K623" s="207" t="s">
        <v>175</v>
      </c>
      <c r="L623" s="45"/>
      <c r="M623" s="212" t="s">
        <v>19</v>
      </c>
      <c r="N623" s="213" t="s">
        <v>49</v>
      </c>
      <c r="O623" s="85"/>
      <c r="P623" s="214">
        <f>O623*H623</f>
        <v>0</v>
      </c>
      <c r="Q623" s="214">
        <v>0</v>
      </c>
      <c r="R623" s="214">
        <f>Q623*H623</f>
        <v>0</v>
      </c>
      <c r="S623" s="214">
        <v>0</v>
      </c>
      <c r="T623" s="215">
        <f>S623*H623</f>
        <v>0</v>
      </c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R623" s="216" t="s">
        <v>268</v>
      </c>
      <c r="AT623" s="216" t="s">
        <v>159</v>
      </c>
      <c r="AU623" s="216" t="s">
        <v>88</v>
      </c>
      <c r="AY623" s="18" t="s">
        <v>157</v>
      </c>
      <c r="BE623" s="217">
        <f>IF(N623="základní",J623,0)</f>
        <v>0</v>
      </c>
      <c r="BF623" s="217">
        <f>IF(N623="snížená",J623,0)</f>
        <v>0</v>
      </c>
      <c r="BG623" s="217">
        <f>IF(N623="zákl. přenesená",J623,0)</f>
        <v>0</v>
      </c>
      <c r="BH623" s="217">
        <f>IF(N623="sníž. přenesená",J623,0)</f>
        <v>0</v>
      </c>
      <c r="BI623" s="217">
        <f>IF(N623="nulová",J623,0)</f>
        <v>0</v>
      </c>
      <c r="BJ623" s="18" t="s">
        <v>86</v>
      </c>
      <c r="BK623" s="217">
        <f>ROUND(I623*H623,2)</f>
        <v>0</v>
      </c>
      <c r="BL623" s="18" t="s">
        <v>268</v>
      </c>
      <c r="BM623" s="216" t="s">
        <v>1150</v>
      </c>
    </row>
    <row r="624" s="2" customFormat="1">
      <c r="A624" s="39"/>
      <c r="B624" s="40"/>
      <c r="C624" s="41"/>
      <c r="D624" s="218" t="s">
        <v>166</v>
      </c>
      <c r="E624" s="41"/>
      <c r="F624" s="219" t="s">
        <v>1151</v>
      </c>
      <c r="G624" s="41"/>
      <c r="H624" s="41"/>
      <c r="I624" s="220"/>
      <c r="J624" s="41"/>
      <c r="K624" s="41"/>
      <c r="L624" s="45"/>
      <c r="M624" s="221"/>
      <c r="N624" s="222"/>
      <c r="O624" s="85"/>
      <c r="P624" s="85"/>
      <c r="Q624" s="85"/>
      <c r="R624" s="85"/>
      <c r="S624" s="85"/>
      <c r="T624" s="86"/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T624" s="18" t="s">
        <v>166</v>
      </c>
      <c r="AU624" s="18" t="s">
        <v>88</v>
      </c>
    </row>
    <row r="625" s="13" customFormat="1">
      <c r="A625" s="13"/>
      <c r="B625" s="225"/>
      <c r="C625" s="226"/>
      <c r="D625" s="223" t="s">
        <v>170</v>
      </c>
      <c r="E625" s="227" t="s">
        <v>19</v>
      </c>
      <c r="F625" s="228" t="s">
        <v>1152</v>
      </c>
      <c r="G625" s="226"/>
      <c r="H625" s="229">
        <v>38</v>
      </c>
      <c r="I625" s="230"/>
      <c r="J625" s="226"/>
      <c r="K625" s="226"/>
      <c r="L625" s="231"/>
      <c r="M625" s="232"/>
      <c r="N625" s="233"/>
      <c r="O625" s="233"/>
      <c r="P625" s="233"/>
      <c r="Q625" s="233"/>
      <c r="R625" s="233"/>
      <c r="S625" s="233"/>
      <c r="T625" s="234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35" t="s">
        <v>170</v>
      </c>
      <c r="AU625" s="235" t="s">
        <v>88</v>
      </c>
      <c r="AV625" s="13" t="s">
        <v>88</v>
      </c>
      <c r="AW625" s="13" t="s">
        <v>37</v>
      </c>
      <c r="AX625" s="13" t="s">
        <v>78</v>
      </c>
      <c r="AY625" s="235" t="s">
        <v>157</v>
      </c>
    </row>
    <row r="626" s="2" customFormat="1" ht="16.5" customHeight="1">
      <c r="A626" s="39"/>
      <c r="B626" s="40"/>
      <c r="C626" s="236" t="s">
        <v>1153</v>
      </c>
      <c r="D626" s="236" t="s">
        <v>242</v>
      </c>
      <c r="E626" s="237" t="s">
        <v>1154</v>
      </c>
      <c r="F626" s="238" t="s">
        <v>1155</v>
      </c>
      <c r="G626" s="239" t="s">
        <v>320</v>
      </c>
      <c r="H626" s="240">
        <v>38.759999999999998</v>
      </c>
      <c r="I626" s="241"/>
      <c r="J626" s="242">
        <f>ROUND(I626*H626,2)</f>
        <v>0</v>
      </c>
      <c r="K626" s="238" t="s">
        <v>175</v>
      </c>
      <c r="L626" s="243"/>
      <c r="M626" s="244" t="s">
        <v>19</v>
      </c>
      <c r="N626" s="245" t="s">
        <v>49</v>
      </c>
      <c r="O626" s="85"/>
      <c r="P626" s="214">
        <f>O626*H626</f>
        <v>0</v>
      </c>
      <c r="Q626" s="214">
        <v>0.00050000000000000001</v>
      </c>
      <c r="R626" s="214">
        <f>Q626*H626</f>
        <v>0.019379999999999998</v>
      </c>
      <c r="S626" s="214">
        <v>0</v>
      </c>
      <c r="T626" s="215">
        <f>S626*H626</f>
        <v>0</v>
      </c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R626" s="216" t="s">
        <v>357</v>
      </c>
      <c r="AT626" s="216" t="s">
        <v>242</v>
      </c>
      <c r="AU626" s="216" t="s">
        <v>88</v>
      </c>
      <c r="AY626" s="18" t="s">
        <v>157</v>
      </c>
      <c r="BE626" s="217">
        <f>IF(N626="základní",J626,0)</f>
        <v>0</v>
      </c>
      <c r="BF626" s="217">
        <f>IF(N626="snížená",J626,0)</f>
        <v>0</v>
      </c>
      <c r="BG626" s="217">
        <f>IF(N626="zákl. přenesená",J626,0)</f>
        <v>0</v>
      </c>
      <c r="BH626" s="217">
        <f>IF(N626="sníž. přenesená",J626,0)</f>
        <v>0</v>
      </c>
      <c r="BI626" s="217">
        <f>IF(N626="nulová",J626,0)</f>
        <v>0</v>
      </c>
      <c r="BJ626" s="18" t="s">
        <v>86</v>
      </c>
      <c r="BK626" s="217">
        <f>ROUND(I626*H626,2)</f>
        <v>0</v>
      </c>
      <c r="BL626" s="18" t="s">
        <v>268</v>
      </c>
      <c r="BM626" s="216" t="s">
        <v>1156</v>
      </c>
    </row>
    <row r="627" s="13" customFormat="1">
      <c r="A627" s="13"/>
      <c r="B627" s="225"/>
      <c r="C627" s="226"/>
      <c r="D627" s="223" t="s">
        <v>170</v>
      </c>
      <c r="E627" s="226"/>
      <c r="F627" s="228" t="s">
        <v>1157</v>
      </c>
      <c r="G627" s="226"/>
      <c r="H627" s="229">
        <v>38.759999999999998</v>
      </c>
      <c r="I627" s="230"/>
      <c r="J627" s="226"/>
      <c r="K627" s="226"/>
      <c r="L627" s="231"/>
      <c r="M627" s="232"/>
      <c r="N627" s="233"/>
      <c r="O627" s="233"/>
      <c r="P627" s="233"/>
      <c r="Q627" s="233"/>
      <c r="R627" s="233"/>
      <c r="S627" s="233"/>
      <c r="T627" s="234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35" t="s">
        <v>170</v>
      </c>
      <c r="AU627" s="235" t="s">
        <v>88</v>
      </c>
      <c r="AV627" s="13" t="s">
        <v>88</v>
      </c>
      <c r="AW627" s="13" t="s">
        <v>4</v>
      </c>
      <c r="AX627" s="13" t="s">
        <v>86</v>
      </c>
      <c r="AY627" s="235" t="s">
        <v>157</v>
      </c>
    </row>
    <row r="628" s="2" customFormat="1" ht="24.15" customHeight="1">
      <c r="A628" s="39"/>
      <c r="B628" s="40"/>
      <c r="C628" s="205" t="s">
        <v>1158</v>
      </c>
      <c r="D628" s="205" t="s">
        <v>159</v>
      </c>
      <c r="E628" s="206" t="s">
        <v>1159</v>
      </c>
      <c r="F628" s="207" t="s">
        <v>1160</v>
      </c>
      <c r="G628" s="208" t="s">
        <v>271</v>
      </c>
      <c r="H628" s="209">
        <v>2</v>
      </c>
      <c r="I628" s="210"/>
      <c r="J628" s="211">
        <f>ROUND(I628*H628,2)</f>
        <v>0</v>
      </c>
      <c r="K628" s="207" t="s">
        <v>175</v>
      </c>
      <c r="L628" s="45"/>
      <c r="M628" s="212" t="s">
        <v>19</v>
      </c>
      <c r="N628" s="213" t="s">
        <v>49</v>
      </c>
      <c r="O628" s="85"/>
      <c r="P628" s="214">
        <f>O628*H628</f>
        <v>0</v>
      </c>
      <c r="Q628" s="214">
        <v>6.9999999999999994E-05</v>
      </c>
      <c r="R628" s="214">
        <f>Q628*H628</f>
        <v>0.00013999999999999999</v>
      </c>
      <c r="S628" s="214">
        <v>0</v>
      </c>
      <c r="T628" s="215">
        <f>S628*H628</f>
        <v>0</v>
      </c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R628" s="216" t="s">
        <v>268</v>
      </c>
      <c r="AT628" s="216" t="s">
        <v>159</v>
      </c>
      <c r="AU628" s="216" t="s">
        <v>88</v>
      </c>
      <c r="AY628" s="18" t="s">
        <v>157</v>
      </c>
      <c r="BE628" s="217">
        <f>IF(N628="základní",J628,0)</f>
        <v>0</v>
      </c>
      <c r="BF628" s="217">
        <f>IF(N628="snížená",J628,0)</f>
        <v>0</v>
      </c>
      <c r="BG628" s="217">
        <f>IF(N628="zákl. přenesená",J628,0)</f>
        <v>0</v>
      </c>
      <c r="BH628" s="217">
        <f>IF(N628="sníž. přenesená",J628,0)</f>
        <v>0</v>
      </c>
      <c r="BI628" s="217">
        <f>IF(N628="nulová",J628,0)</f>
        <v>0</v>
      </c>
      <c r="BJ628" s="18" t="s">
        <v>86</v>
      </c>
      <c r="BK628" s="217">
        <f>ROUND(I628*H628,2)</f>
        <v>0</v>
      </c>
      <c r="BL628" s="18" t="s">
        <v>268</v>
      </c>
      <c r="BM628" s="216" t="s">
        <v>1161</v>
      </c>
    </row>
    <row r="629" s="2" customFormat="1">
      <c r="A629" s="39"/>
      <c r="B629" s="40"/>
      <c r="C629" s="41"/>
      <c r="D629" s="218" t="s">
        <v>166</v>
      </c>
      <c r="E629" s="41"/>
      <c r="F629" s="219" t="s">
        <v>1162</v>
      </c>
      <c r="G629" s="41"/>
      <c r="H629" s="41"/>
      <c r="I629" s="220"/>
      <c r="J629" s="41"/>
      <c r="K629" s="41"/>
      <c r="L629" s="45"/>
      <c r="M629" s="221"/>
      <c r="N629" s="222"/>
      <c r="O629" s="85"/>
      <c r="P629" s="85"/>
      <c r="Q629" s="85"/>
      <c r="R629" s="85"/>
      <c r="S629" s="85"/>
      <c r="T629" s="86"/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T629" s="18" t="s">
        <v>166</v>
      </c>
      <c r="AU629" s="18" t="s">
        <v>88</v>
      </c>
    </row>
    <row r="630" s="2" customFormat="1" ht="16.5" customHeight="1">
      <c r="A630" s="39"/>
      <c r="B630" s="40"/>
      <c r="C630" s="236" t="s">
        <v>1163</v>
      </c>
      <c r="D630" s="236" t="s">
        <v>242</v>
      </c>
      <c r="E630" s="237" t="s">
        <v>1164</v>
      </c>
      <c r="F630" s="238" t="s">
        <v>1165</v>
      </c>
      <c r="G630" s="239" t="s">
        <v>271</v>
      </c>
      <c r="H630" s="240">
        <v>2</v>
      </c>
      <c r="I630" s="241"/>
      <c r="J630" s="242">
        <f>ROUND(I630*H630,2)</f>
        <v>0</v>
      </c>
      <c r="K630" s="238" t="s">
        <v>19</v>
      </c>
      <c r="L630" s="243"/>
      <c r="M630" s="244" t="s">
        <v>19</v>
      </c>
      <c r="N630" s="245" t="s">
        <v>49</v>
      </c>
      <c r="O630" s="85"/>
      <c r="P630" s="214">
        <f>O630*H630</f>
        <v>0</v>
      </c>
      <c r="Q630" s="214">
        <v>0.0025000000000000001</v>
      </c>
      <c r="R630" s="214">
        <f>Q630*H630</f>
        <v>0.0050000000000000001</v>
      </c>
      <c r="S630" s="214">
        <v>0</v>
      </c>
      <c r="T630" s="215">
        <f>S630*H630</f>
        <v>0</v>
      </c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R630" s="216" t="s">
        <v>357</v>
      </c>
      <c r="AT630" s="216" t="s">
        <v>242</v>
      </c>
      <c r="AU630" s="216" t="s">
        <v>88</v>
      </c>
      <c r="AY630" s="18" t="s">
        <v>157</v>
      </c>
      <c r="BE630" s="217">
        <f>IF(N630="základní",J630,0)</f>
        <v>0</v>
      </c>
      <c r="BF630" s="217">
        <f>IF(N630="snížená",J630,0)</f>
        <v>0</v>
      </c>
      <c r="BG630" s="217">
        <f>IF(N630="zákl. přenesená",J630,0)</f>
        <v>0</v>
      </c>
      <c r="BH630" s="217">
        <f>IF(N630="sníž. přenesená",J630,0)</f>
        <v>0</v>
      </c>
      <c r="BI630" s="217">
        <f>IF(N630="nulová",J630,0)</f>
        <v>0</v>
      </c>
      <c r="BJ630" s="18" t="s">
        <v>86</v>
      </c>
      <c r="BK630" s="217">
        <f>ROUND(I630*H630,2)</f>
        <v>0</v>
      </c>
      <c r="BL630" s="18" t="s">
        <v>268</v>
      </c>
      <c r="BM630" s="216" t="s">
        <v>1166</v>
      </c>
    </row>
    <row r="631" s="13" customFormat="1">
      <c r="A631" s="13"/>
      <c r="B631" s="225"/>
      <c r="C631" s="226"/>
      <c r="D631" s="223" t="s">
        <v>170</v>
      </c>
      <c r="E631" s="227" t="s">
        <v>19</v>
      </c>
      <c r="F631" s="228" t="s">
        <v>1167</v>
      </c>
      <c r="G631" s="226"/>
      <c r="H631" s="229">
        <v>2</v>
      </c>
      <c r="I631" s="230"/>
      <c r="J631" s="226"/>
      <c r="K631" s="226"/>
      <c r="L631" s="231"/>
      <c r="M631" s="232"/>
      <c r="N631" s="233"/>
      <c r="O631" s="233"/>
      <c r="P631" s="233"/>
      <c r="Q631" s="233"/>
      <c r="R631" s="233"/>
      <c r="S631" s="233"/>
      <c r="T631" s="234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35" t="s">
        <v>170</v>
      </c>
      <c r="AU631" s="235" t="s">
        <v>88</v>
      </c>
      <c r="AV631" s="13" t="s">
        <v>88</v>
      </c>
      <c r="AW631" s="13" t="s">
        <v>37</v>
      </c>
      <c r="AX631" s="13" t="s">
        <v>78</v>
      </c>
      <c r="AY631" s="235" t="s">
        <v>157</v>
      </c>
    </row>
    <row r="632" s="2" customFormat="1" ht="24.15" customHeight="1">
      <c r="A632" s="39"/>
      <c r="B632" s="40"/>
      <c r="C632" s="205" t="s">
        <v>1168</v>
      </c>
      <c r="D632" s="205" t="s">
        <v>159</v>
      </c>
      <c r="E632" s="206" t="s">
        <v>1169</v>
      </c>
      <c r="F632" s="207" t="s">
        <v>1170</v>
      </c>
      <c r="G632" s="208" t="s">
        <v>271</v>
      </c>
      <c r="H632" s="209">
        <v>2</v>
      </c>
      <c r="I632" s="210"/>
      <c r="J632" s="211">
        <f>ROUND(I632*H632,2)</f>
        <v>0</v>
      </c>
      <c r="K632" s="207" t="s">
        <v>175</v>
      </c>
      <c r="L632" s="45"/>
      <c r="M632" s="212" t="s">
        <v>19</v>
      </c>
      <c r="N632" s="213" t="s">
        <v>49</v>
      </c>
      <c r="O632" s="85"/>
      <c r="P632" s="214">
        <f>O632*H632</f>
        <v>0</v>
      </c>
      <c r="Q632" s="214">
        <v>0</v>
      </c>
      <c r="R632" s="214">
        <f>Q632*H632</f>
        <v>0</v>
      </c>
      <c r="S632" s="214">
        <v>0</v>
      </c>
      <c r="T632" s="215">
        <f>S632*H632</f>
        <v>0</v>
      </c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R632" s="216" t="s">
        <v>268</v>
      </c>
      <c r="AT632" s="216" t="s">
        <v>159</v>
      </c>
      <c r="AU632" s="216" t="s">
        <v>88</v>
      </c>
      <c r="AY632" s="18" t="s">
        <v>157</v>
      </c>
      <c r="BE632" s="217">
        <f>IF(N632="základní",J632,0)</f>
        <v>0</v>
      </c>
      <c r="BF632" s="217">
        <f>IF(N632="snížená",J632,0)</f>
        <v>0</v>
      </c>
      <c r="BG632" s="217">
        <f>IF(N632="zákl. přenesená",J632,0)</f>
        <v>0</v>
      </c>
      <c r="BH632" s="217">
        <f>IF(N632="sníž. přenesená",J632,0)</f>
        <v>0</v>
      </c>
      <c r="BI632" s="217">
        <f>IF(N632="nulová",J632,0)</f>
        <v>0</v>
      </c>
      <c r="BJ632" s="18" t="s">
        <v>86</v>
      </c>
      <c r="BK632" s="217">
        <f>ROUND(I632*H632,2)</f>
        <v>0</v>
      </c>
      <c r="BL632" s="18" t="s">
        <v>268</v>
      </c>
      <c r="BM632" s="216" t="s">
        <v>1171</v>
      </c>
    </row>
    <row r="633" s="2" customFormat="1">
      <c r="A633" s="39"/>
      <c r="B633" s="40"/>
      <c r="C633" s="41"/>
      <c r="D633" s="218" t="s">
        <v>166</v>
      </c>
      <c r="E633" s="41"/>
      <c r="F633" s="219" t="s">
        <v>1172</v>
      </c>
      <c r="G633" s="41"/>
      <c r="H633" s="41"/>
      <c r="I633" s="220"/>
      <c r="J633" s="41"/>
      <c r="K633" s="41"/>
      <c r="L633" s="45"/>
      <c r="M633" s="221"/>
      <c r="N633" s="222"/>
      <c r="O633" s="85"/>
      <c r="P633" s="85"/>
      <c r="Q633" s="85"/>
      <c r="R633" s="85"/>
      <c r="S633" s="85"/>
      <c r="T633" s="86"/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T633" s="18" t="s">
        <v>166</v>
      </c>
      <c r="AU633" s="18" t="s">
        <v>88</v>
      </c>
    </row>
    <row r="634" s="2" customFormat="1" ht="16.5" customHeight="1">
      <c r="A634" s="39"/>
      <c r="B634" s="40"/>
      <c r="C634" s="236" t="s">
        <v>1173</v>
      </c>
      <c r="D634" s="236" t="s">
        <v>242</v>
      </c>
      <c r="E634" s="237" t="s">
        <v>1174</v>
      </c>
      <c r="F634" s="238" t="s">
        <v>1175</v>
      </c>
      <c r="G634" s="239" t="s">
        <v>271</v>
      </c>
      <c r="H634" s="240">
        <v>2</v>
      </c>
      <c r="I634" s="241"/>
      <c r="J634" s="242">
        <f>ROUND(I634*H634,2)</f>
        <v>0</v>
      </c>
      <c r="K634" s="238" t="s">
        <v>175</v>
      </c>
      <c r="L634" s="243"/>
      <c r="M634" s="244" t="s">
        <v>19</v>
      </c>
      <c r="N634" s="245" t="s">
        <v>49</v>
      </c>
      <c r="O634" s="85"/>
      <c r="P634" s="214">
        <f>O634*H634</f>
        <v>0</v>
      </c>
      <c r="Q634" s="214">
        <v>0.00010000000000000001</v>
      </c>
      <c r="R634" s="214">
        <f>Q634*H634</f>
        <v>0.00020000000000000001</v>
      </c>
      <c r="S634" s="214">
        <v>0</v>
      </c>
      <c r="T634" s="215">
        <f>S634*H634</f>
        <v>0</v>
      </c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R634" s="216" t="s">
        <v>357</v>
      </c>
      <c r="AT634" s="216" t="s">
        <v>242</v>
      </c>
      <c r="AU634" s="216" t="s">
        <v>88</v>
      </c>
      <c r="AY634" s="18" t="s">
        <v>157</v>
      </c>
      <c r="BE634" s="217">
        <f>IF(N634="základní",J634,0)</f>
        <v>0</v>
      </c>
      <c r="BF634" s="217">
        <f>IF(N634="snížená",J634,0)</f>
        <v>0</v>
      </c>
      <c r="BG634" s="217">
        <f>IF(N634="zákl. přenesená",J634,0)</f>
        <v>0</v>
      </c>
      <c r="BH634" s="217">
        <f>IF(N634="sníž. přenesená",J634,0)</f>
        <v>0</v>
      </c>
      <c r="BI634" s="217">
        <f>IF(N634="nulová",J634,0)</f>
        <v>0</v>
      </c>
      <c r="BJ634" s="18" t="s">
        <v>86</v>
      </c>
      <c r="BK634" s="217">
        <f>ROUND(I634*H634,2)</f>
        <v>0</v>
      </c>
      <c r="BL634" s="18" t="s">
        <v>268</v>
      </c>
      <c r="BM634" s="216" t="s">
        <v>1176</v>
      </c>
    </row>
    <row r="635" s="13" customFormat="1">
      <c r="A635" s="13"/>
      <c r="B635" s="225"/>
      <c r="C635" s="226"/>
      <c r="D635" s="223" t="s">
        <v>170</v>
      </c>
      <c r="E635" s="227" t="s">
        <v>19</v>
      </c>
      <c r="F635" s="228" t="s">
        <v>1167</v>
      </c>
      <c r="G635" s="226"/>
      <c r="H635" s="229">
        <v>2</v>
      </c>
      <c r="I635" s="230"/>
      <c r="J635" s="226"/>
      <c r="K635" s="226"/>
      <c r="L635" s="231"/>
      <c r="M635" s="232"/>
      <c r="N635" s="233"/>
      <c r="O635" s="233"/>
      <c r="P635" s="233"/>
      <c r="Q635" s="233"/>
      <c r="R635" s="233"/>
      <c r="S635" s="233"/>
      <c r="T635" s="234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35" t="s">
        <v>170</v>
      </c>
      <c r="AU635" s="235" t="s">
        <v>88</v>
      </c>
      <c r="AV635" s="13" t="s">
        <v>88</v>
      </c>
      <c r="AW635" s="13" t="s">
        <v>37</v>
      </c>
      <c r="AX635" s="13" t="s">
        <v>78</v>
      </c>
      <c r="AY635" s="235" t="s">
        <v>157</v>
      </c>
    </row>
    <row r="636" s="2" customFormat="1" ht="24.15" customHeight="1">
      <c r="A636" s="39"/>
      <c r="B636" s="40"/>
      <c r="C636" s="205" t="s">
        <v>1177</v>
      </c>
      <c r="D636" s="205" t="s">
        <v>159</v>
      </c>
      <c r="E636" s="206" t="s">
        <v>1178</v>
      </c>
      <c r="F636" s="207" t="s">
        <v>1179</v>
      </c>
      <c r="G636" s="208" t="s">
        <v>1016</v>
      </c>
      <c r="H636" s="246"/>
      <c r="I636" s="210"/>
      <c r="J636" s="211">
        <f>ROUND(I636*H636,2)</f>
        <v>0</v>
      </c>
      <c r="K636" s="207" t="s">
        <v>175</v>
      </c>
      <c r="L636" s="45"/>
      <c r="M636" s="212" t="s">
        <v>19</v>
      </c>
      <c r="N636" s="213" t="s">
        <v>49</v>
      </c>
      <c r="O636" s="85"/>
      <c r="P636" s="214">
        <f>O636*H636</f>
        <v>0</v>
      </c>
      <c r="Q636" s="214">
        <v>0</v>
      </c>
      <c r="R636" s="214">
        <f>Q636*H636</f>
        <v>0</v>
      </c>
      <c r="S636" s="214">
        <v>0</v>
      </c>
      <c r="T636" s="215">
        <f>S636*H636</f>
        <v>0</v>
      </c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R636" s="216" t="s">
        <v>268</v>
      </c>
      <c r="AT636" s="216" t="s">
        <v>159</v>
      </c>
      <c r="AU636" s="216" t="s">
        <v>88</v>
      </c>
      <c r="AY636" s="18" t="s">
        <v>157</v>
      </c>
      <c r="BE636" s="217">
        <f>IF(N636="základní",J636,0)</f>
        <v>0</v>
      </c>
      <c r="BF636" s="217">
        <f>IF(N636="snížená",J636,0)</f>
        <v>0</v>
      </c>
      <c r="BG636" s="217">
        <f>IF(N636="zákl. přenesená",J636,0)</f>
        <v>0</v>
      </c>
      <c r="BH636" s="217">
        <f>IF(N636="sníž. přenesená",J636,0)</f>
        <v>0</v>
      </c>
      <c r="BI636" s="217">
        <f>IF(N636="nulová",J636,0)</f>
        <v>0</v>
      </c>
      <c r="BJ636" s="18" t="s">
        <v>86</v>
      </c>
      <c r="BK636" s="217">
        <f>ROUND(I636*H636,2)</f>
        <v>0</v>
      </c>
      <c r="BL636" s="18" t="s">
        <v>268</v>
      </c>
      <c r="BM636" s="216" t="s">
        <v>1180</v>
      </c>
    </row>
    <row r="637" s="2" customFormat="1">
      <c r="A637" s="39"/>
      <c r="B637" s="40"/>
      <c r="C637" s="41"/>
      <c r="D637" s="218" t="s">
        <v>166</v>
      </c>
      <c r="E637" s="41"/>
      <c r="F637" s="219" t="s">
        <v>1181</v>
      </c>
      <c r="G637" s="41"/>
      <c r="H637" s="41"/>
      <c r="I637" s="220"/>
      <c r="J637" s="41"/>
      <c r="K637" s="41"/>
      <c r="L637" s="45"/>
      <c r="M637" s="221"/>
      <c r="N637" s="222"/>
      <c r="O637" s="85"/>
      <c r="P637" s="85"/>
      <c r="Q637" s="85"/>
      <c r="R637" s="85"/>
      <c r="S637" s="85"/>
      <c r="T637" s="86"/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T637" s="18" t="s">
        <v>166</v>
      </c>
      <c r="AU637" s="18" t="s">
        <v>88</v>
      </c>
    </row>
    <row r="638" s="12" customFormat="1" ht="22.8" customHeight="1">
      <c r="A638" s="12"/>
      <c r="B638" s="189"/>
      <c r="C638" s="190"/>
      <c r="D638" s="191" t="s">
        <v>77</v>
      </c>
      <c r="E638" s="203" t="s">
        <v>1182</v>
      </c>
      <c r="F638" s="203" t="s">
        <v>1183</v>
      </c>
      <c r="G638" s="190"/>
      <c r="H638" s="190"/>
      <c r="I638" s="193"/>
      <c r="J638" s="204">
        <f>BK638</f>
        <v>0</v>
      </c>
      <c r="K638" s="190"/>
      <c r="L638" s="195"/>
      <c r="M638" s="196"/>
      <c r="N638" s="197"/>
      <c r="O638" s="197"/>
      <c r="P638" s="198">
        <f>SUM(P639:P666)</f>
        <v>0</v>
      </c>
      <c r="Q638" s="197"/>
      <c r="R638" s="198">
        <f>SUM(R639:R666)</f>
        <v>1.2616622899999999</v>
      </c>
      <c r="S638" s="197"/>
      <c r="T638" s="199">
        <f>SUM(T639:T666)</f>
        <v>0</v>
      </c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R638" s="200" t="s">
        <v>88</v>
      </c>
      <c r="AT638" s="201" t="s">
        <v>77</v>
      </c>
      <c r="AU638" s="201" t="s">
        <v>86</v>
      </c>
      <c r="AY638" s="200" t="s">
        <v>157</v>
      </c>
      <c r="BK638" s="202">
        <f>SUM(BK639:BK666)</f>
        <v>0</v>
      </c>
    </row>
    <row r="639" s="2" customFormat="1" ht="24.15" customHeight="1">
      <c r="A639" s="39"/>
      <c r="B639" s="40"/>
      <c r="C639" s="205" t="s">
        <v>1184</v>
      </c>
      <c r="D639" s="205" t="s">
        <v>159</v>
      </c>
      <c r="E639" s="206" t="s">
        <v>1185</v>
      </c>
      <c r="F639" s="207" t="s">
        <v>1186</v>
      </c>
      <c r="G639" s="208" t="s">
        <v>162</v>
      </c>
      <c r="H639" s="209">
        <v>95.150000000000006</v>
      </c>
      <c r="I639" s="210"/>
      <c r="J639" s="211">
        <f>ROUND(I639*H639,2)</f>
        <v>0</v>
      </c>
      <c r="K639" s="207" t="s">
        <v>175</v>
      </c>
      <c r="L639" s="45"/>
      <c r="M639" s="212" t="s">
        <v>19</v>
      </c>
      <c r="N639" s="213" t="s">
        <v>49</v>
      </c>
      <c r="O639" s="85"/>
      <c r="P639" s="214">
        <f>O639*H639</f>
        <v>0</v>
      </c>
      <c r="Q639" s="214">
        <v>0</v>
      </c>
      <c r="R639" s="214">
        <f>Q639*H639</f>
        <v>0</v>
      </c>
      <c r="S639" s="214">
        <v>0</v>
      </c>
      <c r="T639" s="215">
        <f>S639*H639</f>
        <v>0</v>
      </c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R639" s="216" t="s">
        <v>268</v>
      </c>
      <c r="AT639" s="216" t="s">
        <v>159</v>
      </c>
      <c r="AU639" s="216" t="s">
        <v>88</v>
      </c>
      <c r="AY639" s="18" t="s">
        <v>157</v>
      </c>
      <c r="BE639" s="217">
        <f>IF(N639="základní",J639,0)</f>
        <v>0</v>
      </c>
      <c r="BF639" s="217">
        <f>IF(N639="snížená",J639,0)</f>
        <v>0</v>
      </c>
      <c r="BG639" s="217">
        <f>IF(N639="zákl. přenesená",J639,0)</f>
        <v>0</v>
      </c>
      <c r="BH639" s="217">
        <f>IF(N639="sníž. přenesená",J639,0)</f>
        <v>0</v>
      </c>
      <c r="BI639" s="217">
        <f>IF(N639="nulová",J639,0)</f>
        <v>0</v>
      </c>
      <c r="BJ639" s="18" t="s">
        <v>86</v>
      </c>
      <c r="BK639" s="217">
        <f>ROUND(I639*H639,2)</f>
        <v>0</v>
      </c>
      <c r="BL639" s="18" t="s">
        <v>268</v>
      </c>
      <c r="BM639" s="216" t="s">
        <v>1187</v>
      </c>
    </row>
    <row r="640" s="2" customFormat="1">
      <c r="A640" s="39"/>
      <c r="B640" s="40"/>
      <c r="C640" s="41"/>
      <c r="D640" s="218" t="s">
        <v>166</v>
      </c>
      <c r="E640" s="41"/>
      <c r="F640" s="219" t="s">
        <v>1188</v>
      </c>
      <c r="G640" s="41"/>
      <c r="H640" s="41"/>
      <c r="I640" s="220"/>
      <c r="J640" s="41"/>
      <c r="K640" s="41"/>
      <c r="L640" s="45"/>
      <c r="M640" s="221"/>
      <c r="N640" s="222"/>
      <c r="O640" s="85"/>
      <c r="P640" s="85"/>
      <c r="Q640" s="85"/>
      <c r="R640" s="85"/>
      <c r="S640" s="85"/>
      <c r="T640" s="86"/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T640" s="18" t="s">
        <v>166</v>
      </c>
      <c r="AU640" s="18" t="s">
        <v>88</v>
      </c>
    </row>
    <row r="641" s="13" customFormat="1">
      <c r="A641" s="13"/>
      <c r="B641" s="225"/>
      <c r="C641" s="226"/>
      <c r="D641" s="223" t="s">
        <v>170</v>
      </c>
      <c r="E641" s="227" t="s">
        <v>19</v>
      </c>
      <c r="F641" s="228" t="s">
        <v>1189</v>
      </c>
      <c r="G641" s="226"/>
      <c r="H641" s="229">
        <v>95.150000000000006</v>
      </c>
      <c r="I641" s="230"/>
      <c r="J641" s="226"/>
      <c r="K641" s="226"/>
      <c r="L641" s="231"/>
      <c r="M641" s="232"/>
      <c r="N641" s="233"/>
      <c r="O641" s="233"/>
      <c r="P641" s="233"/>
      <c r="Q641" s="233"/>
      <c r="R641" s="233"/>
      <c r="S641" s="233"/>
      <c r="T641" s="234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35" t="s">
        <v>170</v>
      </c>
      <c r="AU641" s="235" t="s">
        <v>88</v>
      </c>
      <c r="AV641" s="13" t="s">
        <v>88</v>
      </c>
      <c r="AW641" s="13" t="s">
        <v>37</v>
      </c>
      <c r="AX641" s="13" t="s">
        <v>78</v>
      </c>
      <c r="AY641" s="235" t="s">
        <v>157</v>
      </c>
    </row>
    <row r="642" s="2" customFormat="1" ht="16.5" customHeight="1">
      <c r="A642" s="39"/>
      <c r="B642" s="40"/>
      <c r="C642" s="236" t="s">
        <v>1190</v>
      </c>
      <c r="D642" s="236" t="s">
        <v>242</v>
      </c>
      <c r="E642" s="237" t="s">
        <v>1191</v>
      </c>
      <c r="F642" s="238" t="s">
        <v>1192</v>
      </c>
      <c r="G642" s="239" t="s">
        <v>162</v>
      </c>
      <c r="H642" s="240">
        <v>99.908000000000001</v>
      </c>
      <c r="I642" s="241"/>
      <c r="J642" s="242">
        <f>ROUND(I642*H642,2)</f>
        <v>0</v>
      </c>
      <c r="K642" s="238" t="s">
        <v>175</v>
      </c>
      <c r="L642" s="243"/>
      <c r="M642" s="244" t="s">
        <v>19</v>
      </c>
      <c r="N642" s="245" t="s">
        <v>49</v>
      </c>
      <c r="O642" s="85"/>
      <c r="P642" s="214">
        <f>O642*H642</f>
        <v>0</v>
      </c>
      <c r="Q642" s="214">
        <v>0.0044999999999999997</v>
      </c>
      <c r="R642" s="214">
        <f>Q642*H642</f>
        <v>0.44958599999999999</v>
      </c>
      <c r="S642" s="214">
        <v>0</v>
      </c>
      <c r="T642" s="215">
        <f>S642*H642</f>
        <v>0</v>
      </c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R642" s="216" t="s">
        <v>357</v>
      </c>
      <c r="AT642" s="216" t="s">
        <v>242</v>
      </c>
      <c r="AU642" s="216" t="s">
        <v>88</v>
      </c>
      <c r="AY642" s="18" t="s">
        <v>157</v>
      </c>
      <c r="BE642" s="217">
        <f>IF(N642="základní",J642,0)</f>
        <v>0</v>
      </c>
      <c r="BF642" s="217">
        <f>IF(N642="snížená",J642,0)</f>
        <v>0</v>
      </c>
      <c r="BG642" s="217">
        <f>IF(N642="zákl. přenesená",J642,0)</f>
        <v>0</v>
      </c>
      <c r="BH642" s="217">
        <f>IF(N642="sníž. přenesená",J642,0)</f>
        <v>0</v>
      </c>
      <c r="BI642" s="217">
        <f>IF(N642="nulová",J642,0)</f>
        <v>0</v>
      </c>
      <c r="BJ642" s="18" t="s">
        <v>86</v>
      </c>
      <c r="BK642" s="217">
        <f>ROUND(I642*H642,2)</f>
        <v>0</v>
      </c>
      <c r="BL642" s="18" t="s">
        <v>268</v>
      </c>
      <c r="BM642" s="216" t="s">
        <v>1193</v>
      </c>
    </row>
    <row r="643" s="13" customFormat="1">
      <c r="A643" s="13"/>
      <c r="B643" s="225"/>
      <c r="C643" s="226"/>
      <c r="D643" s="223" t="s">
        <v>170</v>
      </c>
      <c r="E643" s="226"/>
      <c r="F643" s="228" t="s">
        <v>1194</v>
      </c>
      <c r="G643" s="226"/>
      <c r="H643" s="229">
        <v>99.908000000000001</v>
      </c>
      <c r="I643" s="230"/>
      <c r="J643" s="226"/>
      <c r="K643" s="226"/>
      <c r="L643" s="231"/>
      <c r="M643" s="232"/>
      <c r="N643" s="233"/>
      <c r="O643" s="233"/>
      <c r="P643" s="233"/>
      <c r="Q643" s="233"/>
      <c r="R643" s="233"/>
      <c r="S643" s="233"/>
      <c r="T643" s="234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35" t="s">
        <v>170</v>
      </c>
      <c r="AU643" s="235" t="s">
        <v>88</v>
      </c>
      <c r="AV643" s="13" t="s">
        <v>88</v>
      </c>
      <c r="AW643" s="13" t="s">
        <v>4</v>
      </c>
      <c r="AX643" s="13" t="s">
        <v>86</v>
      </c>
      <c r="AY643" s="235" t="s">
        <v>157</v>
      </c>
    </row>
    <row r="644" s="2" customFormat="1" ht="24.15" customHeight="1">
      <c r="A644" s="39"/>
      <c r="B644" s="40"/>
      <c r="C644" s="205" t="s">
        <v>1195</v>
      </c>
      <c r="D644" s="205" t="s">
        <v>159</v>
      </c>
      <c r="E644" s="206" t="s">
        <v>1196</v>
      </c>
      <c r="F644" s="207" t="s">
        <v>1197</v>
      </c>
      <c r="G644" s="208" t="s">
        <v>162</v>
      </c>
      <c r="H644" s="209">
        <v>0.82499999999999996</v>
      </c>
      <c r="I644" s="210"/>
      <c r="J644" s="211">
        <f>ROUND(I644*H644,2)</f>
        <v>0</v>
      </c>
      <c r="K644" s="207" t="s">
        <v>163</v>
      </c>
      <c r="L644" s="45"/>
      <c r="M644" s="212" t="s">
        <v>19</v>
      </c>
      <c r="N644" s="213" t="s">
        <v>49</v>
      </c>
      <c r="O644" s="85"/>
      <c r="P644" s="214">
        <f>O644*H644</f>
        <v>0</v>
      </c>
      <c r="Q644" s="214">
        <v>0.00024000000000000001</v>
      </c>
      <c r="R644" s="214">
        <f>Q644*H644</f>
        <v>0.00019799999999999999</v>
      </c>
      <c r="S644" s="214">
        <v>0</v>
      </c>
      <c r="T644" s="215">
        <f>S644*H644</f>
        <v>0</v>
      </c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R644" s="216" t="s">
        <v>268</v>
      </c>
      <c r="AT644" s="216" t="s">
        <v>159</v>
      </c>
      <c r="AU644" s="216" t="s">
        <v>88</v>
      </c>
      <c r="AY644" s="18" t="s">
        <v>157</v>
      </c>
      <c r="BE644" s="217">
        <f>IF(N644="základní",J644,0)</f>
        <v>0</v>
      </c>
      <c r="BF644" s="217">
        <f>IF(N644="snížená",J644,0)</f>
        <v>0</v>
      </c>
      <c r="BG644" s="217">
        <f>IF(N644="zákl. přenesená",J644,0)</f>
        <v>0</v>
      </c>
      <c r="BH644" s="217">
        <f>IF(N644="sníž. přenesená",J644,0)</f>
        <v>0</v>
      </c>
      <c r="BI644" s="217">
        <f>IF(N644="nulová",J644,0)</f>
        <v>0</v>
      </c>
      <c r="BJ644" s="18" t="s">
        <v>86</v>
      </c>
      <c r="BK644" s="217">
        <f>ROUND(I644*H644,2)</f>
        <v>0</v>
      </c>
      <c r="BL644" s="18" t="s">
        <v>268</v>
      </c>
      <c r="BM644" s="216" t="s">
        <v>1198</v>
      </c>
    </row>
    <row r="645" s="2" customFormat="1">
      <c r="A645" s="39"/>
      <c r="B645" s="40"/>
      <c r="C645" s="41"/>
      <c r="D645" s="218" t="s">
        <v>166</v>
      </c>
      <c r="E645" s="41"/>
      <c r="F645" s="219" t="s">
        <v>1199</v>
      </c>
      <c r="G645" s="41"/>
      <c r="H645" s="41"/>
      <c r="I645" s="220"/>
      <c r="J645" s="41"/>
      <c r="K645" s="41"/>
      <c r="L645" s="45"/>
      <c r="M645" s="221"/>
      <c r="N645" s="222"/>
      <c r="O645" s="85"/>
      <c r="P645" s="85"/>
      <c r="Q645" s="85"/>
      <c r="R645" s="85"/>
      <c r="S645" s="85"/>
      <c r="T645" s="86"/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T645" s="18" t="s">
        <v>166</v>
      </c>
      <c r="AU645" s="18" t="s">
        <v>88</v>
      </c>
    </row>
    <row r="646" s="13" customFormat="1">
      <c r="A646" s="13"/>
      <c r="B646" s="225"/>
      <c r="C646" s="226"/>
      <c r="D646" s="223" t="s">
        <v>170</v>
      </c>
      <c r="E646" s="227" t="s">
        <v>19</v>
      </c>
      <c r="F646" s="228" t="s">
        <v>1200</v>
      </c>
      <c r="G646" s="226"/>
      <c r="H646" s="229">
        <v>0.82499999999999996</v>
      </c>
      <c r="I646" s="230"/>
      <c r="J646" s="226"/>
      <c r="K646" s="226"/>
      <c r="L646" s="231"/>
      <c r="M646" s="232"/>
      <c r="N646" s="233"/>
      <c r="O646" s="233"/>
      <c r="P646" s="233"/>
      <c r="Q646" s="233"/>
      <c r="R646" s="233"/>
      <c r="S646" s="233"/>
      <c r="T646" s="234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35" t="s">
        <v>170</v>
      </c>
      <c r="AU646" s="235" t="s">
        <v>88</v>
      </c>
      <c r="AV646" s="13" t="s">
        <v>88</v>
      </c>
      <c r="AW646" s="13" t="s">
        <v>37</v>
      </c>
      <c r="AX646" s="13" t="s">
        <v>78</v>
      </c>
      <c r="AY646" s="235" t="s">
        <v>157</v>
      </c>
    </row>
    <row r="647" s="2" customFormat="1" ht="16.5" customHeight="1">
      <c r="A647" s="39"/>
      <c r="B647" s="40"/>
      <c r="C647" s="236" t="s">
        <v>1201</v>
      </c>
      <c r="D647" s="236" t="s">
        <v>242</v>
      </c>
      <c r="E647" s="237" t="s">
        <v>1202</v>
      </c>
      <c r="F647" s="238" t="s">
        <v>1203</v>
      </c>
      <c r="G647" s="239" t="s">
        <v>271</v>
      </c>
      <c r="H647" s="240">
        <v>3</v>
      </c>
      <c r="I647" s="241"/>
      <c r="J647" s="242">
        <f>ROUND(I647*H647,2)</f>
        <v>0</v>
      </c>
      <c r="K647" s="238" t="s">
        <v>19</v>
      </c>
      <c r="L647" s="243"/>
      <c r="M647" s="244" t="s">
        <v>19</v>
      </c>
      <c r="N647" s="245" t="s">
        <v>49</v>
      </c>
      <c r="O647" s="85"/>
      <c r="P647" s="214">
        <f>O647*H647</f>
        <v>0</v>
      </c>
      <c r="Q647" s="214">
        <v>0.098229999999999998</v>
      </c>
      <c r="R647" s="214">
        <f>Q647*H647</f>
        <v>0.29469000000000001</v>
      </c>
      <c r="S647" s="214">
        <v>0</v>
      </c>
      <c r="T647" s="215">
        <f>S647*H647</f>
        <v>0</v>
      </c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R647" s="216" t="s">
        <v>357</v>
      </c>
      <c r="AT647" s="216" t="s">
        <v>242</v>
      </c>
      <c r="AU647" s="216" t="s">
        <v>88</v>
      </c>
      <c r="AY647" s="18" t="s">
        <v>157</v>
      </c>
      <c r="BE647" s="217">
        <f>IF(N647="základní",J647,0)</f>
        <v>0</v>
      </c>
      <c r="BF647" s="217">
        <f>IF(N647="snížená",J647,0)</f>
        <v>0</v>
      </c>
      <c r="BG647" s="217">
        <f>IF(N647="zákl. přenesená",J647,0)</f>
        <v>0</v>
      </c>
      <c r="BH647" s="217">
        <f>IF(N647="sníž. přenesená",J647,0)</f>
        <v>0</v>
      </c>
      <c r="BI647" s="217">
        <f>IF(N647="nulová",J647,0)</f>
        <v>0</v>
      </c>
      <c r="BJ647" s="18" t="s">
        <v>86</v>
      </c>
      <c r="BK647" s="217">
        <f>ROUND(I647*H647,2)</f>
        <v>0</v>
      </c>
      <c r="BL647" s="18" t="s">
        <v>268</v>
      </c>
      <c r="BM647" s="216" t="s">
        <v>1204</v>
      </c>
    </row>
    <row r="648" s="13" customFormat="1">
      <c r="A648" s="13"/>
      <c r="B648" s="225"/>
      <c r="C648" s="226"/>
      <c r="D648" s="223" t="s">
        <v>170</v>
      </c>
      <c r="E648" s="227" t="s">
        <v>19</v>
      </c>
      <c r="F648" s="228" t="s">
        <v>1205</v>
      </c>
      <c r="G648" s="226"/>
      <c r="H648" s="229">
        <v>3</v>
      </c>
      <c r="I648" s="230"/>
      <c r="J648" s="226"/>
      <c r="K648" s="226"/>
      <c r="L648" s="231"/>
      <c r="M648" s="232"/>
      <c r="N648" s="233"/>
      <c r="O648" s="233"/>
      <c r="P648" s="233"/>
      <c r="Q648" s="233"/>
      <c r="R648" s="233"/>
      <c r="S648" s="233"/>
      <c r="T648" s="234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35" t="s">
        <v>170</v>
      </c>
      <c r="AU648" s="235" t="s">
        <v>88</v>
      </c>
      <c r="AV648" s="13" t="s">
        <v>88</v>
      </c>
      <c r="AW648" s="13" t="s">
        <v>37</v>
      </c>
      <c r="AX648" s="13" t="s">
        <v>78</v>
      </c>
      <c r="AY648" s="235" t="s">
        <v>157</v>
      </c>
    </row>
    <row r="649" s="2" customFormat="1" ht="21.75" customHeight="1">
      <c r="A649" s="39"/>
      <c r="B649" s="40"/>
      <c r="C649" s="205" t="s">
        <v>1206</v>
      </c>
      <c r="D649" s="205" t="s">
        <v>159</v>
      </c>
      <c r="E649" s="206" t="s">
        <v>1207</v>
      </c>
      <c r="F649" s="207" t="s">
        <v>1208</v>
      </c>
      <c r="G649" s="208" t="s">
        <v>320</v>
      </c>
      <c r="H649" s="209">
        <v>35.795999999999999</v>
      </c>
      <c r="I649" s="210"/>
      <c r="J649" s="211">
        <f>ROUND(I649*H649,2)</f>
        <v>0</v>
      </c>
      <c r="K649" s="207" t="s">
        <v>175</v>
      </c>
      <c r="L649" s="45"/>
      <c r="M649" s="212" t="s">
        <v>19</v>
      </c>
      <c r="N649" s="213" t="s">
        <v>49</v>
      </c>
      <c r="O649" s="85"/>
      <c r="P649" s="214">
        <f>O649*H649</f>
        <v>0</v>
      </c>
      <c r="Q649" s="214">
        <v>3.0000000000000001E-05</v>
      </c>
      <c r="R649" s="214">
        <f>Q649*H649</f>
        <v>0.0010738799999999999</v>
      </c>
      <c r="S649" s="214">
        <v>0</v>
      </c>
      <c r="T649" s="215">
        <f>S649*H649</f>
        <v>0</v>
      </c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R649" s="216" t="s">
        <v>268</v>
      </c>
      <c r="AT649" s="216" t="s">
        <v>159</v>
      </c>
      <c r="AU649" s="216" t="s">
        <v>88</v>
      </c>
      <c r="AY649" s="18" t="s">
        <v>157</v>
      </c>
      <c r="BE649" s="217">
        <f>IF(N649="základní",J649,0)</f>
        <v>0</v>
      </c>
      <c r="BF649" s="217">
        <f>IF(N649="snížená",J649,0)</f>
        <v>0</v>
      </c>
      <c r="BG649" s="217">
        <f>IF(N649="zákl. přenesená",J649,0)</f>
        <v>0</v>
      </c>
      <c r="BH649" s="217">
        <f>IF(N649="sníž. přenesená",J649,0)</f>
        <v>0</v>
      </c>
      <c r="BI649" s="217">
        <f>IF(N649="nulová",J649,0)</f>
        <v>0</v>
      </c>
      <c r="BJ649" s="18" t="s">
        <v>86</v>
      </c>
      <c r="BK649" s="217">
        <f>ROUND(I649*H649,2)</f>
        <v>0</v>
      </c>
      <c r="BL649" s="18" t="s">
        <v>268</v>
      </c>
      <c r="BM649" s="216" t="s">
        <v>1209</v>
      </c>
    </row>
    <row r="650" s="2" customFormat="1">
      <c r="A650" s="39"/>
      <c r="B650" s="40"/>
      <c r="C650" s="41"/>
      <c r="D650" s="218" t="s">
        <v>166</v>
      </c>
      <c r="E650" s="41"/>
      <c r="F650" s="219" t="s">
        <v>1210</v>
      </c>
      <c r="G650" s="41"/>
      <c r="H650" s="41"/>
      <c r="I650" s="220"/>
      <c r="J650" s="41"/>
      <c r="K650" s="41"/>
      <c r="L650" s="45"/>
      <c r="M650" s="221"/>
      <c r="N650" s="222"/>
      <c r="O650" s="85"/>
      <c r="P650" s="85"/>
      <c r="Q650" s="85"/>
      <c r="R650" s="85"/>
      <c r="S650" s="85"/>
      <c r="T650" s="86"/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T650" s="18" t="s">
        <v>166</v>
      </c>
      <c r="AU650" s="18" t="s">
        <v>88</v>
      </c>
    </row>
    <row r="651" s="13" customFormat="1">
      <c r="A651" s="13"/>
      <c r="B651" s="225"/>
      <c r="C651" s="226"/>
      <c r="D651" s="223" t="s">
        <v>170</v>
      </c>
      <c r="E651" s="227" t="s">
        <v>19</v>
      </c>
      <c r="F651" s="228" t="s">
        <v>1211</v>
      </c>
      <c r="G651" s="226"/>
      <c r="H651" s="229">
        <v>35.795999999999999</v>
      </c>
      <c r="I651" s="230"/>
      <c r="J651" s="226"/>
      <c r="K651" s="226"/>
      <c r="L651" s="231"/>
      <c r="M651" s="232"/>
      <c r="N651" s="233"/>
      <c r="O651" s="233"/>
      <c r="P651" s="233"/>
      <c r="Q651" s="233"/>
      <c r="R651" s="233"/>
      <c r="S651" s="233"/>
      <c r="T651" s="234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35" t="s">
        <v>170</v>
      </c>
      <c r="AU651" s="235" t="s">
        <v>88</v>
      </c>
      <c r="AV651" s="13" t="s">
        <v>88</v>
      </c>
      <c r="AW651" s="13" t="s">
        <v>37</v>
      </c>
      <c r="AX651" s="13" t="s">
        <v>78</v>
      </c>
      <c r="AY651" s="235" t="s">
        <v>157</v>
      </c>
    </row>
    <row r="652" s="2" customFormat="1" ht="16.5" customHeight="1">
      <c r="A652" s="39"/>
      <c r="B652" s="40"/>
      <c r="C652" s="236" t="s">
        <v>1212</v>
      </c>
      <c r="D652" s="236" t="s">
        <v>242</v>
      </c>
      <c r="E652" s="237" t="s">
        <v>1213</v>
      </c>
      <c r="F652" s="238" t="s">
        <v>1214</v>
      </c>
      <c r="G652" s="239" t="s">
        <v>320</v>
      </c>
      <c r="H652" s="240">
        <v>37.585999999999999</v>
      </c>
      <c r="I652" s="241"/>
      <c r="J652" s="242">
        <f>ROUND(I652*H652,2)</f>
        <v>0</v>
      </c>
      <c r="K652" s="238" t="s">
        <v>175</v>
      </c>
      <c r="L652" s="243"/>
      <c r="M652" s="244" t="s">
        <v>19</v>
      </c>
      <c r="N652" s="245" t="s">
        <v>49</v>
      </c>
      <c r="O652" s="85"/>
      <c r="P652" s="214">
        <f>O652*H652</f>
        <v>0</v>
      </c>
      <c r="Q652" s="214">
        <v>0.00055000000000000003</v>
      </c>
      <c r="R652" s="214">
        <f>Q652*H652</f>
        <v>0.020672300000000001</v>
      </c>
      <c r="S652" s="214">
        <v>0</v>
      </c>
      <c r="T652" s="215">
        <f>S652*H652</f>
        <v>0</v>
      </c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R652" s="216" t="s">
        <v>357</v>
      </c>
      <c r="AT652" s="216" t="s">
        <v>242</v>
      </c>
      <c r="AU652" s="216" t="s">
        <v>88</v>
      </c>
      <c r="AY652" s="18" t="s">
        <v>157</v>
      </c>
      <c r="BE652" s="217">
        <f>IF(N652="základní",J652,0)</f>
        <v>0</v>
      </c>
      <c r="BF652" s="217">
        <f>IF(N652="snížená",J652,0)</f>
        <v>0</v>
      </c>
      <c r="BG652" s="217">
        <f>IF(N652="zákl. přenesená",J652,0)</f>
        <v>0</v>
      </c>
      <c r="BH652" s="217">
        <f>IF(N652="sníž. přenesená",J652,0)</f>
        <v>0</v>
      </c>
      <c r="BI652" s="217">
        <f>IF(N652="nulová",J652,0)</f>
        <v>0</v>
      </c>
      <c r="BJ652" s="18" t="s">
        <v>86</v>
      </c>
      <c r="BK652" s="217">
        <f>ROUND(I652*H652,2)</f>
        <v>0</v>
      </c>
      <c r="BL652" s="18" t="s">
        <v>268</v>
      </c>
      <c r="BM652" s="216" t="s">
        <v>1215</v>
      </c>
    </row>
    <row r="653" s="13" customFormat="1">
      <c r="A653" s="13"/>
      <c r="B653" s="225"/>
      <c r="C653" s="226"/>
      <c r="D653" s="223" t="s">
        <v>170</v>
      </c>
      <c r="E653" s="226"/>
      <c r="F653" s="228" t="s">
        <v>1216</v>
      </c>
      <c r="G653" s="226"/>
      <c r="H653" s="229">
        <v>37.585999999999999</v>
      </c>
      <c r="I653" s="230"/>
      <c r="J653" s="226"/>
      <c r="K653" s="226"/>
      <c r="L653" s="231"/>
      <c r="M653" s="232"/>
      <c r="N653" s="233"/>
      <c r="O653" s="233"/>
      <c r="P653" s="233"/>
      <c r="Q653" s="233"/>
      <c r="R653" s="233"/>
      <c r="S653" s="233"/>
      <c r="T653" s="234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35" t="s">
        <v>170</v>
      </c>
      <c r="AU653" s="235" t="s">
        <v>88</v>
      </c>
      <c r="AV653" s="13" t="s">
        <v>88</v>
      </c>
      <c r="AW653" s="13" t="s">
        <v>4</v>
      </c>
      <c r="AX653" s="13" t="s">
        <v>86</v>
      </c>
      <c r="AY653" s="235" t="s">
        <v>157</v>
      </c>
    </row>
    <row r="654" s="2" customFormat="1" ht="24.15" customHeight="1">
      <c r="A654" s="39"/>
      <c r="B654" s="40"/>
      <c r="C654" s="205" t="s">
        <v>1217</v>
      </c>
      <c r="D654" s="205" t="s">
        <v>159</v>
      </c>
      <c r="E654" s="206" t="s">
        <v>1218</v>
      </c>
      <c r="F654" s="207" t="s">
        <v>1219</v>
      </c>
      <c r="G654" s="208" t="s">
        <v>162</v>
      </c>
      <c r="H654" s="209">
        <v>102.01900000000001</v>
      </c>
      <c r="I654" s="210"/>
      <c r="J654" s="211">
        <f>ROUND(I654*H654,2)</f>
        <v>0</v>
      </c>
      <c r="K654" s="207" t="s">
        <v>175</v>
      </c>
      <c r="L654" s="45"/>
      <c r="M654" s="212" t="s">
        <v>19</v>
      </c>
      <c r="N654" s="213" t="s">
        <v>49</v>
      </c>
      <c r="O654" s="85"/>
      <c r="P654" s="214">
        <f>O654*H654</f>
        <v>0</v>
      </c>
      <c r="Q654" s="214">
        <v>0.00012</v>
      </c>
      <c r="R654" s="214">
        <f>Q654*H654</f>
        <v>0.012242280000000001</v>
      </c>
      <c r="S654" s="214">
        <v>0</v>
      </c>
      <c r="T654" s="215">
        <f>S654*H654</f>
        <v>0</v>
      </c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R654" s="216" t="s">
        <v>268</v>
      </c>
      <c r="AT654" s="216" t="s">
        <v>159</v>
      </c>
      <c r="AU654" s="216" t="s">
        <v>88</v>
      </c>
      <c r="AY654" s="18" t="s">
        <v>157</v>
      </c>
      <c r="BE654" s="217">
        <f>IF(N654="základní",J654,0)</f>
        <v>0</v>
      </c>
      <c r="BF654" s="217">
        <f>IF(N654="snížená",J654,0)</f>
        <v>0</v>
      </c>
      <c r="BG654" s="217">
        <f>IF(N654="zákl. přenesená",J654,0)</f>
        <v>0</v>
      </c>
      <c r="BH654" s="217">
        <f>IF(N654="sníž. přenesená",J654,0)</f>
        <v>0</v>
      </c>
      <c r="BI654" s="217">
        <f>IF(N654="nulová",J654,0)</f>
        <v>0</v>
      </c>
      <c r="BJ654" s="18" t="s">
        <v>86</v>
      </c>
      <c r="BK654" s="217">
        <f>ROUND(I654*H654,2)</f>
        <v>0</v>
      </c>
      <c r="BL654" s="18" t="s">
        <v>268</v>
      </c>
      <c r="BM654" s="216" t="s">
        <v>1220</v>
      </c>
    </row>
    <row r="655" s="2" customFormat="1">
      <c r="A655" s="39"/>
      <c r="B655" s="40"/>
      <c r="C655" s="41"/>
      <c r="D655" s="218" t="s">
        <v>166</v>
      </c>
      <c r="E655" s="41"/>
      <c r="F655" s="219" t="s">
        <v>1221</v>
      </c>
      <c r="G655" s="41"/>
      <c r="H655" s="41"/>
      <c r="I655" s="220"/>
      <c r="J655" s="41"/>
      <c r="K655" s="41"/>
      <c r="L655" s="45"/>
      <c r="M655" s="221"/>
      <c r="N655" s="222"/>
      <c r="O655" s="85"/>
      <c r="P655" s="85"/>
      <c r="Q655" s="85"/>
      <c r="R655" s="85"/>
      <c r="S655" s="85"/>
      <c r="T655" s="86"/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T655" s="18" t="s">
        <v>166</v>
      </c>
      <c r="AU655" s="18" t="s">
        <v>88</v>
      </c>
    </row>
    <row r="656" s="13" customFormat="1">
      <c r="A656" s="13"/>
      <c r="B656" s="225"/>
      <c r="C656" s="226"/>
      <c r="D656" s="223" t="s">
        <v>170</v>
      </c>
      <c r="E656" s="227" t="s">
        <v>19</v>
      </c>
      <c r="F656" s="228" t="s">
        <v>1222</v>
      </c>
      <c r="G656" s="226"/>
      <c r="H656" s="229">
        <v>102.01900000000001</v>
      </c>
      <c r="I656" s="230"/>
      <c r="J656" s="226"/>
      <c r="K656" s="226"/>
      <c r="L656" s="231"/>
      <c r="M656" s="232"/>
      <c r="N656" s="233"/>
      <c r="O656" s="233"/>
      <c r="P656" s="233"/>
      <c r="Q656" s="233"/>
      <c r="R656" s="233"/>
      <c r="S656" s="233"/>
      <c r="T656" s="234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35" t="s">
        <v>170</v>
      </c>
      <c r="AU656" s="235" t="s">
        <v>88</v>
      </c>
      <c r="AV656" s="13" t="s">
        <v>88</v>
      </c>
      <c r="AW656" s="13" t="s">
        <v>37</v>
      </c>
      <c r="AX656" s="13" t="s">
        <v>78</v>
      </c>
      <c r="AY656" s="235" t="s">
        <v>157</v>
      </c>
    </row>
    <row r="657" s="2" customFormat="1" ht="16.5" customHeight="1">
      <c r="A657" s="39"/>
      <c r="B657" s="40"/>
      <c r="C657" s="236" t="s">
        <v>1223</v>
      </c>
      <c r="D657" s="236" t="s">
        <v>242</v>
      </c>
      <c r="E657" s="237" t="s">
        <v>1224</v>
      </c>
      <c r="F657" s="238" t="s">
        <v>1225</v>
      </c>
      <c r="G657" s="239" t="s">
        <v>174</v>
      </c>
      <c r="H657" s="240">
        <v>17.597999999999999</v>
      </c>
      <c r="I657" s="241"/>
      <c r="J657" s="242">
        <f>ROUND(I657*H657,2)</f>
        <v>0</v>
      </c>
      <c r="K657" s="238" t="s">
        <v>175</v>
      </c>
      <c r="L657" s="243"/>
      <c r="M657" s="244" t="s">
        <v>19</v>
      </c>
      <c r="N657" s="245" t="s">
        <v>49</v>
      </c>
      <c r="O657" s="85"/>
      <c r="P657" s="214">
        <f>O657*H657</f>
        <v>0</v>
      </c>
      <c r="Q657" s="214">
        <v>0.025000000000000001</v>
      </c>
      <c r="R657" s="214">
        <f>Q657*H657</f>
        <v>0.43995000000000001</v>
      </c>
      <c r="S657" s="214">
        <v>0</v>
      </c>
      <c r="T657" s="215">
        <f>S657*H657</f>
        <v>0</v>
      </c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R657" s="216" t="s">
        <v>357</v>
      </c>
      <c r="AT657" s="216" t="s">
        <v>242</v>
      </c>
      <c r="AU657" s="216" t="s">
        <v>88</v>
      </c>
      <c r="AY657" s="18" t="s">
        <v>157</v>
      </c>
      <c r="BE657" s="217">
        <f>IF(N657="základní",J657,0)</f>
        <v>0</v>
      </c>
      <c r="BF657" s="217">
        <f>IF(N657="snížená",J657,0)</f>
        <v>0</v>
      </c>
      <c r="BG657" s="217">
        <f>IF(N657="zákl. přenesená",J657,0)</f>
        <v>0</v>
      </c>
      <c r="BH657" s="217">
        <f>IF(N657="sníž. přenesená",J657,0)</f>
        <v>0</v>
      </c>
      <c r="BI657" s="217">
        <f>IF(N657="nulová",J657,0)</f>
        <v>0</v>
      </c>
      <c r="BJ657" s="18" t="s">
        <v>86</v>
      </c>
      <c r="BK657" s="217">
        <f>ROUND(I657*H657,2)</f>
        <v>0</v>
      </c>
      <c r="BL657" s="18" t="s">
        <v>268</v>
      </c>
      <c r="BM657" s="216" t="s">
        <v>1226</v>
      </c>
    </row>
    <row r="658" s="13" customFormat="1">
      <c r="A658" s="13"/>
      <c r="B658" s="225"/>
      <c r="C658" s="226"/>
      <c r="D658" s="223" t="s">
        <v>170</v>
      </c>
      <c r="E658" s="227" t="s">
        <v>19</v>
      </c>
      <c r="F658" s="228" t="s">
        <v>1227</v>
      </c>
      <c r="G658" s="226"/>
      <c r="H658" s="229">
        <v>15.303000000000001</v>
      </c>
      <c r="I658" s="230"/>
      <c r="J658" s="226"/>
      <c r="K658" s="226"/>
      <c r="L658" s="231"/>
      <c r="M658" s="232"/>
      <c r="N658" s="233"/>
      <c r="O658" s="233"/>
      <c r="P658" s="233"/>
      <c r="Q658" s="233"/>
      <c r="R658" s="233"/>
      <c r="S658" s="233"/>
      <c r="T658" s="234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5" t="s">
        <v>170</v>
      </c>
      <c r="AU658" s="235" t="s">
        <v>88</v>
      </c>
      <c r="AV658" s="13" t="s">
        <v>88</v>
      </c>
      <c r="AW658" s="13" t="s">
        <v>37</v>
      </c>
      <c r="AX658" s="13" t="s">
        <v>78</v>
      </c>
      <c r="AY658" s="235" t="s">
        <v>157</v>
      </c>
    </row>
    <row r="659" s="13" customFormat="1">
      <c r="A659" s="13"/>
      <c r="B659" s="225"/>
      <c r="C659" s="226"/>
      <c r="D659" s="223" t="s">
        <v>170</v>
      </c>
      <c r="E659" s="226"/>
      <c r="F659" s="228" t="s">
        <v>1228</v>
      </c>
      <c r="G659" s="226"/>
      <c r="H659" s="229">
        <v>17.597999999999999</v>
      </c>
      <c r="I659" s="230"/>
      <c r="J659" s="226"/>
      <c r="K659" s="226"/>
      <c r="L659" s="231"/>
      <c r="M659" s="232"/>
      <c r="N659" s="233"/>
      <c r="O659" s="233"/>
      <c r="P659" s="233"/>
      <c r="Q659" s="233"/>
      <c r="R659" s="233"/>
      <c r="S659" s="233"/>
      <c r="T659" s="234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35" t="s">
        <v>170</v>
      </c>
      <c r="AU659" s="235" t="s">
        <v>88</v>
      </c>
      <c r="AV659" s="13" t="s">
        <v>88</v>
      </c>
      <c r="AW659" s="13" t="s">
        <v>4</v>
      </c>
      <c r="AX659" s="13" t="s">
        <v>86</v>
      </c>
      <c r="AY659" s="235" t="s">
        <v>157</v>
      </c>
    </row>
    <row r="660" s="2" customFormat="1" ht="24.15" customHeight="1">
      <c r="A660" s="39"/>
      <c r="B660" s="40"/>
      <c r="C660" s="205" t="s">
        <v>1229</v>
      </c>
      <c r="D660" s="205" t="s">
        <v>159</v>
      </c>
      <c r="E660" s="206" t="s">
        <v>1230</v>
      </c>
      <c r="F660" s="207" t="s">
        <v>1231</v>
      </c>
      <c r="G660" s="208" t="s">
        <v>162</v>
      </c>
      <c r="H660" s="209">
        <v>95.150000000000006</v>
      </c>
      <c r="I660" s="210"/>
      <c r="J660" s="211">
        <f>ROUND(I660*H660,2)</f>
        <v>0</v>
      </c>
      <c r="K660" s="207" t="s">
        <v>175</v>
      </c>
      <c r="L660" s="45"/>
      <c r="M660" s="212" t="s">
        <v>19</v>
      </c>
      <c r="N660" s="213" t="s">
        <v>49</v>
      </c>
      <c r="O660" s="85"/>
      <c r="P660" s="214">
        <f>O660*H660</f>
        <v>0</v>
      </c>
      <c r="Q660" s="214">
        <v>0</v>
      </c>
      <c r="R660" s="214">
        <f>Q660*H660</f>
        <v>0</v>
      </c>
      <c r="S660" s="214">
        <v>0</v>
      </c>
      <c r="T660" s="215">
        <f>S660*H660</f>
        <v>0</v>
      </c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R660" s="216" t="s">
        <v>268</v>
      </c>
      <c r="AT660" s="216" t="s">
        <v>159</v>
      </c>
      <c r="AU660" s="216" t="s">
        <v>88</v>
      </c>
      <c r="AY660" s="18" t="s">
        <v>157</v>
      </c>
      <c r="BE660" s="217">
        <f>IF(N660="základní",J660,0)</f>
        <v>0</v>
      </c>
      <c r="BF660" s="217">
        <f>IF(N660="snížená",J660,0)</f>
        <v>0</v>
      </c>
      <c r="BG660" s="217">
        <f>IF(N660="zákl. přenesená",J660,0)</f>
        <v>0</v>
      </c>
      <c r="BH660" s="217">
        <f>IF(N660="sníž. přenesená",J660,0)</f>
        <v>0</v>
      </c>
      <c r="BI660" s="217">
        <f>IF(N660="nulová",J660,0)</f>
        <v>0</v>
      </c>
      <c r="BJ660" s="18" t="s">
        <v>86</v>
      </c>
      <c r="BK660" s="217">
        <f>ROUND(I660*H660,2)</f>
        <v>0</v>
      </c>
      <c r="BL660" s="18" t="s">
        <v>268</v>
      </c>
      <c r="BM660" s="216" t="s">
        <v>1232</v>
      </c>
    </row>
    <row r="661" s="2" customFormat="1">
      <c r="A661" s="39"/>
      <c r="B661" s="40"/>
      <c r="C661" s="41"/>
      <c r="D661" s="218" t="s">
        <v>166</v>
      </c>
      <c r="E661" s="41"/>
      <c r="F661" s="219" t="s">
        <v>1233</v>
      </c>
      <c r="G661" s="41"/>
      <c r="H661" s="41"/>
      <c r="I661" s="220"/>
      <c r="J661" s="41"/>
      <c r="K661" s="41"/>
      <c r="L661" s="45"/>
      <c r="M661" s="221"/>
      <c r="N661" s="222"/>
      <c r="O661" s="85"/>
      <c r="P661" s="85"/>
      <c r="Q661" s="85"/>
      <c r="R661" s="85"/>
      <c r="S661" s="85"/>
      <c r="T661" s="86"/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T661" s="18" t="s">
        <v>166</v>
      </c>
      <c r="AU661" s="18" t="s">
        <v>88</v>
      </c>
    </row>
    <row r="662" s="13" customFormat="1">
      <c r="A662" s="13"/>
      <c r="B662" s="225"/>
      <c r="C662" s="226"/>
      <c r="D662" s="223" t="s">
        <v>170</v>
      </c>
      <c r="E662" s="227" t="s">
        <v>19</v>
      </c>
      <c r="F662" s="228" t="s">
        <v>1234</v>
      </c>
      <c r="G662" s="226"/>
      <c r="H662" s="229">
        <v>95.150000000000006</v>
      </c>
      <c r="I662" s="230"/>
      <c r="J662" s="226"/>
      <c r="K662" s="226"/>
      <c r="L662" s="231"/>
      <c r="M662" s="232"/>
      <c r="N662" s="233"/>
      <c r="O662" s="233"/>
      <c r="P662" s="233"/>
      <c r="Q662" s="233"/>
      <c r="R662" s="233"/>
      <c r="S662" s="233"/>
      <c r="T662" s="234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35" t="s">
        <v>170</v>
      </c>
      <c r="AU662" s="235" t="s">
        <v>88</v>
      </c>
      <c r="AV662" s="13" t="s">
        <v>88</v>
      </c>
      <c r="AW662" s="13" t="s">
        <v>37</v>
      </c>
      <c r="AX662" s="13" t="s">
        <v>78</v>
      </c>
      <c r="AY662" s="235" t="s">
        <v>157</v>
      </c>
    </row>
    <row r="663" s="2" customFormat="1" ht="16.5" customHeight="1">
      <c r="A663" s="39"/>
      <c r="B663" s="40"/>
      <c r="C663" s="236" t="s">
        <v>1235</v>
      </c>
      <c r="D663" s="236" t="s">
        <v>242</v>
      </c>
      <c r="E663" s="237" t="s">
        <v>1236</v>
      </c>
      <c r="F663" s="238" t="s">
        <v>1237</v>
      </c>
      <c r="G663" s="239" t="s">
        <v>162</v>
      </c>
      <c r="H663" s="240">
        <v>110.89700000000001</v>
      </c>
      <c r="I663" s="241"/>
      <c r="J663" s="242">
        <f>ROUND(I663*H663,2)</f>
        <v>0</v>
      </c>
      <c r="K663" s="238" t="s">
        <v>175</v>
      </c>
      <c r="L663" s="243"/>
      <c r="M663" s="244" t="s">
        <v>19</v>
      </c>
      <c r="N663" s="245" t="s">
        <v>49</v>
      </c>
      <c r="O663" s="85"/>
      <c r="P663" s="214">
        <f>O663*H663</f>
        <v>0</v>
      </c>
      <c r="Q663" s="214">
        <v>0.00038999999999999999</v>
      </c>
      <c r="R663" s="214">
        <f>Q663*H663</f>
        <v>0.043249830000000003</v>
      </c>
      <c r="S663" s="214">
        <v>0</v>
      </c>
      <c r="T663" s="215">
        <f>S663*H663</f>
        <v>0</v>
      </c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R663" s="216" t="s">
        <v>357</v>
      </c>
      <c r="AT663" s="216" t="s">
        <v>242</v>
      </c>
      <c r="AU663" s="216" t="s">
        <v>88</v>
      </c>
      <c r="AY663" s="18" t="s">
        <v>157</v>
      </c>
      <c r="BE663" s="217">
        <f>IF(N663="základní",J663,0)</f>
        <v>0</v>
      </c>
      <c r="BF663" s="217">
        <f>IF(N663="snížená",J663,0)</f>
        <v>0</v>
      </c>
      <c r="BG663" s="217">
        <f>IF(N663="zákl. přenesená",J663,0)</f>
        <v>0</v>
      </c>
      <c r="BH663" s="217">
        <f>IF(N663="sníž. přenesená",J663,0)</f>
        <v>0</v>
      </c>
      <c r="BI663" s="217">
        <f>IF(N663="nulová",J663,0)</f>
        <v>0</v>
      </c>
      <c r="BJ663" s="18" t="s">
        <v>86</v>
      </c>
      <c r="BK663" s="217">
        <f>ROUND(I663*H663,2)</f>
        <v>0</v>
      </c>
      <c r="BL663" s="18" t="s">
        <v>268</v>
      </c>
      <c r="BM663" s="216" t="s">
        <v>1238</v>
      </c>
    </row>
    <row r="664" s="13" customFormat="1">
      <c r="A664" s="13"/>
      <c r="B664" s="225"/>
      <c r="C664" s="226"/>
      <c r="D664" s="223" t="s">
        <v>170</v>
      </c>
      <c r="E664" s="226"/>
      <c r="F664" s="228" t="s">
        <v>1239</v>
      </c>
      <c r="G664" s="226"/>
      <c r="H664" s="229">
        <v>110.89700000000001</v>
      </c>
      <c r="I664" s="230"/>
      <c r="J664" s="226"/>
      <c r="K664" s="226"/>
      <c r="L664" s="231"/>
      <c r="M664" s="232"/>
      <c r="N664" s="233"/>
      <c r="O664" s="233"/>
      <c r="P664" s="233"/>
      <c r="Q664" s="233"/>
      <c r="R664" s="233"/>
      <c r="S664" s="233"/>
      <c r="T664" s="234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35" t="s">
        <v>170</v>
      </c>
      <c r="AU664" s="235" t="s">
        <v>88</v>
      </c>
      <c r="AV664" s="13" t="s">
        <v>88</v>
      </c>
      <c r="AW664" s="13" t="s">
        <v>4</v>
      </c>
      <c r="AX664" s="13" t="s">
        <v>86</v>
      </c>
      <c r="AY664" s="235" t="s">
        <v>157</v>
      </c>
    </row>
    <row r="665" s="2" customFormat="1" ht="24.15" customHeight="1">
      <c r="A665" s="39"/>
      <c r="B665" s="40"/>
      <c r="C665" s="205" t="s">
        <v>1240</v>
      </c>
      <c r="D665" s="205" t="s">
        <v>159</v>
      </c>
      <c r="E665" s="206" t="s">
        <v>1241</v>
      </c>
      <c r="F665" s="207" t="s">
        <v>1242</v>
      </c>
      <c r="G665" s="208" t="s">
        <v>1016</v>
      </c>
      <c r="H665" s="246"/>
      <c r="I665" s="210"/>
      <c r="J665" s="211">
        <f>ROUND(I665*H665,2)</f>
        <v>0</v>
      </c>
      <c r="K665" s="207" t="s">
        <v>175</v>
      </c>
      <c r="L665" s="45"/>
      <c r="M665" s="212" t="s">
        <v>19</v>
      </c>
      <c r="N665" s="213" t="s">
        <v>49</v>
      </c>
      <c r="O665" s="85"/>
      <c r="P665" s="214">
        <f>O665*H665</f>
        <v>0</v>
      </c>
      <c r="Q665" s="214">
        <v>0</v>
      </c>
      <c r="R665" s="214">
        <f>Q665*H665</f>
        <v>0</v>
      </c>
      <c r="S665" s="214">
        <v>0</v>
      </c>
      <c r="T665" s="215">
        <f>S665*H665</f>
        <v>0</v>
      </c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R665" s="216" t="s">
        <v>268</v>
      </c>
      <c r="AT665" s="216" t="s">
        <v>159</v>
      </c>
      <c r="AU665" s="216" t="s">
        <v>88</v>
      </c>
      <c r="AY665" s="18" t="s">
        <v>157</v>
      </c>
      <c r="BE665" s="217">
        <f>IF(N665="základní",J665,0)</f>
        <v>0</v>
      </c>
      <c r="BF665" s="217">
        <f>IF(N665="snížená",J665,0)</f>
        <v>0</v>
      </c>
      <c r="BG665" s="217">
        <f>IF(N665="zákl. přenesená",J665,0)</f>
        <v>0</v>
      </c>
      <c r="BH665" s="217">
        <f>IF(N665="sníž. přenesená",J665,0)</f>
        <v>0</v>
      </c>
      <c r="BI665" s="217">
        <f>IF(N665="nulová",J665,0)</f>
        <v>0</v>
      </c>
      <c r="BJ665" s="18" t="s">
        <v>86</v>
      </c>
      <c r="BK665" s="217">
        <f>ROUND(I665*H665,2)</f>
        <v>0</v>
      </c>
      <c r="BL665" s="18" t="s">
        <v>268</v>
      </c>
      <c r="BM665" s="216" t="s">
        <v>1243</v>
      </c>
    </row>
    <row r="666" s="2" customFormat="1">
      <c r="A666" s="39"/>
      <c r="B666" s="40"/>
      <c r="C666" s="41"/>
      <c r="D666" s="218" t="s">
        <v>166</v>
      </c>
      <c r="E666" s="41"/>
      <c r="F666" s="219" t="s">
        <v>1244</v>
      </c>
      <c r="G666" s="41"/>
      <c r="H666" s="41"/>
      <c r="I666" s="220"/>
      <c r="J666" s="41"/>
      <c r="K666" s="41"/>
      <c r="L666" s="45"/>
      <c r="M666" s="221"/>
      <c r="N666" s="222"/>
      <c r="O666" s="85"/>
      <c r="P666" s="85"/>
      <c r="Q666" s="85"/>
      <c r="R666" s="85"/>
      <c r="S666" s="85"/>
      <c r="T666" s="86"/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T666" s="18" t="s">
        <v>166</v>
      </c>
      <c r="AU666" s="18" t="s">
        <v>88</v>
      </c>
    </row>
    <row r="667" s="12" customFormat="1" ht="22.8" customHeight="1">
      <c r="A667" s="12"/>
      <c r="B667" s="189"/>
      <c r="C667" s="190"/>
      <c r="D667" s="191" t="s">
        <v>77</v>
      </c>
      <c r="E667" s="203" t="s">
        <v>1245</v>
      </c>
      <c r="F667" s="203" t="s">
        <v>1246</v>
      </c>
      <c r="G667" s="190"/>
      <c r="H667" s="190"/>
      <c r="I667" s="193"/>
      <c r="J667" s="204">
        <f>BK667</f>
        <v>0</v>
      </c>
      <c r="K667" s="190"/>
      <c r="L667" s="195"/>
      <c r="M667" s="196"/>
      <c r="N667" s="197"/>
      <c r="O667" s="197"/>
      <c r="P667" s="198">
        <f>SUM(P668:P716)</f>
        <v>0</v>
      </c>
      <c r="Q667" s="197"/>
      <c r="R667" s="198">
        <f>SUM(R668:R716)</f>
        <v>0.093744200000000014</v>
      </c>
      <c r="S667" s="197"/>
      <c r="T667" s="199">
        <f>SUM(T668:T716)</f>
        <v>0</v>
      </c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R667" s="200" t="s">
        <v>88</v>
      </c>
      <c r="AT667" s="201" t="s">
        <v>77</v>
      </c>
      <c r="AU667" s="201" t="s">
        <v>86</v>
      </c>
      <c r="AY667" s="200" t="s">
        <v>157</v>
      </c>
      <c r="BK667" s="202">
        <f>SUM(BK668:BK716)</f>
        <v>0</v>
      </c>
    </row>
    <row r="668" s="2" customFormat="1" ht="16.5" customHeight="1">
      <c r="A668" s="39"/>
      <c r="B668" s="40"/>
      <c r="C668" s="205" t="s">
        <v>1247</v>
      </c>
      <c r="D668" s="205" t="s">
        <v>159</v>
      </c>
      <c r="E668" s="206" t="s">
        <v>1248</v>
      </c>
      <c r="F668" s="207" t="s">
        <v>1249</v>
      </c>
      <c r="G668" s="208" t="s">
        <v>320</v>
      </c>
      <c r="H668" s="209">
        <v>2.5</v>
      </c>
      <c r="I668" s="210"/>
      <c r="J668" s="211">
        <f>ROUND(I668*H668,2)</f>
        <v>0</v>
      </c>
      <c r="K668" s="207" t="s">
        <v>175</v>
      </c>
      <c r="L668" s="45"/>
      <c r="M668" s="212" t="s">
        <v>19</v>
      </c>
      <c r="N668" s="213" t="s">
        <v>49</v>
      </c>
      <c r="O668" s="85"/>
      <c r="P668" s="214">
        <f>O668*H668</f>
        <v>0</v>
      </c>
      <c r="Q668" s="214">
        <v>0.0014400000000000001</v>
      </c>
      <c r="R668" s="214">
        <f>Q668*H668</f>
        <v>0.0036000000000000003</v>
      </c>
      <c r="S668" s="214">
        <v>0</v>
      </c>
      <c r="T668" s="215">
        <f>S668*H668</f>
        <v>0</v>
      </c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R668" s="216" t="s">
        <v>268</v>
      </c>
      <c r="AT668" s="216" t="s">
        <v>159</v>
      </c>
      <c r="AU668" s="216" t="s">
        <v>88</v>
      </c>
      <c r="AY668" s="18" t="s">
        <v>157</v>
      </c>
      <c r="BE668" s="217">
        <f>IF(N668="základní",J668,0)</f>
        <v>0</v>
      </c>
      <c r="BF668" s="217">
        <f>IF(N668="snížená",J668,0)</f>
        <v>0</v>
      </c>
      <c r="BG668" s="217">
        <f>IF(N668="zákl. přenesená",J668,0)</f>
        <v>0</v>
      </c>
      <c r="BH668" s="217">
        <f>IF(N668="sníž. přenesená",J668,0)</f>
        <v>0</v>
      </c>
      <c r="BI668" s="217">
        <f>IF(N668="nulová",J668,0)</f>
        <v>0</v>
      </c>
      <c r="BJ668" s="18" t="s">
        <v>86</v>
      </c>
      <c r="BK668" s="217">
        <f>ROUND(I668*H668,2)</f>
        <v>0</v>
      </c>
      <c r="BL668" s="18" t="s">
        <v>268</v>
      </c>
      <c r="BM668" s="216" t="s">
        <v>1250</v>
      </c>
    </row>
    <row r="669" s="2" customFormat="1">
      <c r="A669" s="39"/>
      <c r="B669" s="40"/>
      <c r="C669" s="41"/>
      <c r="D669" s="218" t="s">
        <v>166</v>
      </c>
      <c r="E669" s="41"/>
      <c r="F669" s="219" t="s">
        <v>1251</v>
      </c>
      <c r="G669" s="41"/>
      <c r="H669" s="41"/>
      <c r="I669" s="220"/>
      <c r="J669" s="41"/>
      <c r="K669" s="41"/>
      <c r="L669" s="45"/>
      <c r="M669" s="221"/>
      <c r="N669" s="222"/>
      <c r="O669" s="85"/>
      <c r="P669" s="85"/>
      <c r="Q669" s="85"/>
      <c r="R669" s="85"/>
      <c r="S669" s="85"/>
      <c r="T669" s="86"/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T669" s="18" t="s">
        <v>166</v>
      </c>
      <c r="AU669" s="18" t="s">
        <v>88</v>
      </c>
    </row>
    <row r="670" s="13" customFormat="1">
      <c r="A670" s="13"/>
      <c r="B670" s="225"/>
      <c r="C670" s="226"/>
      <c r="D670" s="223" t="s">
        <v>170</v>
      </c>
      <c r="E670" s="227" t="s">
        <v>19</v>
      </c>
      <c r="F670" s="228" t="s">
        <v>1252</v>
      </c>
      <c r="G670" s="226"/>
      <c r="H670" s="229">
        <v>2.5</v>
      </c>
      <c r="I670" s="230"/>
      <c r="J670" s="226"/>
      <c r="K670" s="226"/>
      <c r="L670" s="231"/>
      <c r="M670" s="232"/>
      <c r="N670" s="233"/>
      <c r="O670" s="233"/>
      <c r="P670" s="233"/>
      <c r="Q670" s="233"/>
      <c r="R670" s="233"/>
      <c r="S670" s="233"/>
      <c r="T670" s="234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35" t="s">
        <v>170</v>
      </c>
      <c r="AU670" s="235" t="s">
        <v>88</v>
      </c>
      <c r="AV670" s="13" t="s">
        <v>88</v>
      </c>
      <c r="AW670" s="13" t="s">
        <v>37</v>
      </c>
      <c r="AX670" s="13" t="s">
        <v>78</v>
      </c>
      <c r="AY670" s="235" t="s">
        <v>157</v>
      </c>
    </row>
    <row r="671" s="2" customFormat="1" ht="16.5" customHeight="1">
      <c r="A671" s="39"/>
      <c r="B671" s="40"/>
      <c r="C671" s="205" t="s">
        <v>1253</v>
      </c>
      <c r="D671" s="205" t="s">
        <v>159</v>
      </c>
      <c r="E671" s="206" t="s">
        <v>1254</v>
      </c>
      <c r="F671" s="207" t="s">
        <v>1255</v>
      </c>
      <c r="G671" s="208" t="s">
        <v>320</v>
      </c>
      <c r="H671" s="209">
        <v>5.2000000000000002</v>
      </c>
      <c r="I671" s="210"/>
      <c r="J671" s="211">
        <f>ROUND(I671*H671,2)</f>
        <v>0</v>
      </c>
      <c r="K671" s="207" t="s">
        <v>175</v>
      </c>
      <c r="L671" s="45"/>
      <c r="M671" s="212" t="s">
        <v>19</v>
      </c>
      <c r="N671" s="213" t="s">
        <v>49</v>
      </c>
      <c r="O671" s="85"/>
      <c r="P671" s="214">
        <f>O671*H671</f>
        <v>0</v>
      </c>
      <c r="Q671" s="214">
        <v>0.00197</v>
      </c>
      <c r="R671" s="214">
        <f>Q671*H671</f>
        <v>0.010244</v>
      </c>
      <c r="S671" s="214">
        <v>0</v>
      </c>
      <c r="T671" s="215">
        <f>S671*H671</f>
        <v>0</v>
      </c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R671" s="216" t="s">
        <v>268</v>
      </c>
      <c r="AT671" s="216" t="s">
        <v>159</v>
      </c>
      <c r="AU671" s="216" t="s">
        <v>88</v>
      </c>
      <c r="AY671" s="18" t="s">
        <v>157</v>
      </c>
      <c r="BE671" s="217">
        <f>IF(N671="základní",J671,0)</f>
        <v>0</v>
      </c>
      <c r="BF671" s="217">
        <f>IF(N671="snížená",J671,0)</f>
        <v>0</v>
      </c>
      <c r="BG671" s="217">
        <f>IF(N671="zákl. přenesená",J671,0)</f>
        <v>0</v>
      </c>
      <c r="BH671" s="217">
        <f>IF(N671="sníž. přenesená",J671,0)</f>
        <v>0</v>
      </c>
      <c r="BI671" s="217">
        <f>IF(N671="nulová",J671,0)</f>
        <v>0</v>
      </c>
      <c r="BJ671" s="18" t="s">
        <v>86</v>
      </c>
      <c r="BK671" s="217">
        <f>ROUND(I671*H671,2)</f>
        <v>0</v>
      </c>
      <c r="BL671" s="18" t="s">
        <v>268</v>
      </c>
      <c r="BM671" s="216" t="s">
        <v>1256</v>
      </c>
    </row>
    <row r="672" s="2" customFormat="1">
      <c r="A672" s="39"/>
      <c r="B672" s="40"/>
      <c r="C672" s="41"/>
      <c r="D672" s="218" t="s">
        <v>166</v>
      </c>
      <c r="E672" s="41"/>
      <c r="F672" s="219" t="s">
        <v>1257</v>
      </c>
      <c r="G672" s="41"/>
      <c r="H672" s="41"/>
      <c r="I672" s="220"/>
      <c r="J672" s="41"/>
      <c r="K672" s="41"/>
      <c r="L672" s="45"/>
      <c r="M672" s="221"/>
      <c r="N672" s="222"/>
      <c r="O672" s="85"/>
      <c r="P672" s="85"/>
      <c r="Q672" s="85"/>
      <c r="R672" s="85"/>
      <c r="S672" s="85"/>
      <c r="T672" s="86"/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T672" s="18" t="s">
        <v>166</v>
      </c>
      <c r="AU672" s="18" t="s">
        <v>88</v>
      </c>
    </row>
    <row r="673" s="13" customFormat="1">
      <c r="A673" s="13"/>
      <c r="B673" s="225"/>
      <c r="C673" s="226"/>
      <c r="D673" s="223" t="s">
        <v>170</v>
      </c>
      <c r="E673" s="227" t="s">
        <v>19</v>
      </c>
      <c r="F673" s="228" t="s">
        <v>1258</v>
      </c>
      <c r="G673" s="226"/>
      <c r="H673" s="229">
        <v>5.2000000000000002</v>
      </c>
      <c r="I673" s="230"/>
      <c r="J673" s="226"/>
      <c r="K673" s="226"/>
      <c r="L673" s="231"/>
      <c r="M673" s="232"/>
      <c r="N673" s="233"/>
      <c r="O673" s="233"/>
      <c r="P673" s="233"/>
      <c r="Q673" s="233"/>
      <c r="R673" s="233"/>
      <c r="S673" s="233"/>
      <c r="T673" s="234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35" t="s">
        <v>170</v>
      </c>
      <c r="AU673" s="235" t="s">
        <v>88</v>
      </c>
      <c r="AV673" s="13" t="s">
        <v>88</v>
      </c>
      <c r="AW673" s="13" t="s">
        <v>37</v>
      </c>
      <c r="AX673" s="13" t="s">
        <v>78</v>
      </c>
      <c r="AY673" s="235" t="s">
        <v>157</v>
      </c>
    </row>
    <row r="674" s="2" customFormat="1" ht="16.5" customHeight="1">
      <c r="A674" s="39"/>
      <c r="B674" s="40"/>
      <c r="C674" s="205" t="s">
        <v>1259</v>
      </c>
      <c r="D674" s="205" t="s">
        <v>159</v>
      </c>
      <c r="E674" s="206" t="s">
        <v>1260</v>
      </c>
      <c r="F674" s="207" t="s">
        <v>1261</v>
      </c>
      <c r="G674" s="208" t="s">
        <v>320</v>
      </c>
      <c r="H674" s="209">
        <v>12.630000000000001</v>
      </c>
      <c r="I674" s="210"/>
      <c r="J674" s="211">
        <f>ROUND(I674*H674,2)</f>
        <v>0</v>
      </c>
      <c r="K674" s="207" t="s">
        <v>175</v>
      </c>
      <c r="L674" s="45"/>
      <c r="M674" s="212" t="s">
        <v>19</v>
      </c>
      <c r="N674" s="213" t="s">
        <v>49</v>
      </c>
      <c r="O674" s="85"/>
      <c r="P674" s="214">
        <f>O674*H674</f>
        <v>0</v>
      </c>
      <c r="Q674" s="214">
        <v>0.0030400000000000002</v>
      </c>
      <c r="R674" s="214">
        <f>Q674*H674</f>
        <v>0.038395200000000004</v>
      </c>
      <c r="S674" s="214">
        <v>0</v>
      </c>
      <c r="T674" s="215">
        <f>S674*H674</f>
        <v>0</v>
      </c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R674" s="216" t="s">
        <v>268</v>
      </c>
      <c r="AT674" s="216" t="s">
        <v>159</v>
      </c>
      <c r="AU674" s="216" t="s">
        <v>88</v>
      </c>
      <c r="AY674" s="18" t="s">
        <v>157</v>
      </c>
      <c r="BE674" s="217">
        <f>IF(N674="základní",J674,0)</f>
        <v>0</v>
      </c>
      <c r="BF674" s="217">
        <f>IF(N674="snížená",J674,0)</f>
        <v>0</v>
      </c>
      <c r="BG674" s="217">
        <f>IF(N674="zákl. přenesená",J674,0)</f>
        <v>0</v>
      </c>
      <c r="BH674" s="217">
        <f>IF(N674="sníž. přenesená",J674,0)</f>
        <v>0</v>
      </c>
      <c r="BI674" s="217">
        <f>IF(N674="nulová",J674,0)</f>
        <v>0</v>
      </c>
      <c r="BJ674" s="18" t="s">
        <v>86</v>
      </c>
      <c r="BK674" s="217">
        <f>ROUND(I674*H674,2)</f>
        <v>0</v>
      </c>
      <c r="BL674" s="18" t="s">
        <v>268</v>
      </c>
      <c r="BM674" s="216" t="s">
        <v>1262</v>
      </c>
    </row>
    <row r="675" s="2" customFormat="1">
      <c r="A675" s="39"/>
      <c r="B675" s="40"/>
      <c r="C675" s="41"/>
      <c r="D675" s="218" t="s">
        <v>166</v>
      </c>
      <c r="E675" s="41"/>
      <c r="F675" s="219" t="s">
        <v>1263</v>
      </c>
      <c r="G675" s="41"/>
      <c r="H675" s="41"/>
      <c r="I675" s="220"/>
      <c r="J675" s="41"/>
      <c r="K675" s="41"/>
      <c r="L675" s="45"/>
      <c r="M675" s="221"/>
      <c r="N675" s="222"/>
      <c r="O675" s="85"/>
      <c r="P675" s="85"/>
      <c r="Q675" s="85"/>
      <c r="R675" s="85"/>
      <c r="S675" s="85"/>
      <c r="T675" s="86"/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T675" s="18" t="s">
        <v>166</v>
      </c>
      <c r="AU675" s="18" t="s">
        <v>88</v>
      </c>
    </row>
    <row r="676" s="13" customFormat="1">
      <c r="A676" s="13"/>
      <c r="B676" s="225"/>
      <c r="C676" s="226"/>
      <c r="D676" s="223" t="s">
        <v>170</v>
      </c>
      <c r="E676" s="227" t="s">
        <v>19</v>
      </c>
      <c r="F676" s="228" t="s">
        <v>1264</v>
      </c>
      <c r="G676" s="226"/>
      <c r="H676" s="229">
        <v>12.630000000000001</v>
      </c>
      <c r="I676" s="230"/>
      <c r="J676" s="226"/>
      <c r="K676" s="226"/>
      <c r="L676" s="231"/>
      <c r="M676" s="232"/>
      <c r="N676" s="233"/>
      <c r="O676" s="233"/>
      <c r="P676" s="233"/>
      <c r="Q676" s="233"/>
      <c r="R676" s="233"/>
      <c r="S676" s="233"/>
      <c r="T676" s="234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35" t="s">
        <v>170</v>
      </c>
      <c r="AU676" s="235" t="s">
        <v>88</v>
      </c>
      <c r="AV676" s="13" t="s">
        <v>88</v>
      </c>
      <c r="AW676" s="13" t="s">
        <v>37</v>
      </c>
      <c r="AX676" s="13" t="s">
        <v>78</v>
      </c>
      <c r="AY676" s="235" t="s">
        <v>157</v>
      </c>
    </row>
    <row r="677" s="2" customFormat="1" ht="16.5" customHeight="1">
      <c r="A677" s="39"/>
      <c r="B677" s="40"/>
      <c r="C677" s="205" t="s">
        <v>1265</v>
      </c>
      <c r="D677" s="205" t="s">
        <v>159</v>
      </c>
      <c r="E677" s="206" t="s">
        <v>1266</v>
      </c>
      <c r="F677" s="207" t="s">
        <v>1267</v>
      </c>
      <c r="G677" s="208" t="s">
        <v>320</v>
      </c>
      <c r="H677" s="209">
        <v>28</v>
      </c>
      <c r="I677" s="210"/>
      <c r="J677" s="211">
        <f>ROUND(I677*H677,2)</f>
        <v>0</v>
      </c>
      <c r="K677" s="207" t="s">
        <v>175</v>
      </c>
      <c r="L677" s="45"/>
      <c r="M677" s="212" t="s">
        <v>19</v>
      </c>
      <c r="N677" s="213" t="s">
        <v>49</v>
      </c>
      <c r="O677" s="85"/>
      <c r="P677" s="214">
        <f>O677*H677</f>
        <v>0</v>
      </c>
      <c r="Q677" s="214">
        <v>0.00042999999999999999</v>
      </c>
      <c r="R677" s="214">
        <f>Q677*H677</f>
        <v>0.01204</v>
      </c>
      <c r="S677" s="214">
        <v>0</v>
      </c>
      <c r="T677" s="215">
        <f>S677*H677</f>
        <v>0</v>
      </c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R677" s="216" t="s">
        <v>268</v>
      </c>
      <c r="AT677" s="216" t="s">
        <v>159</v>
      </c>
      <c r="AU677" s="216" t="s">
        <v>88</v>
      </c>
      <c r="AY677" s="18" t="s">
        <v>157</v>
      </c>
      <c r="BE677" s="217">
        <f>IF(N677="základní",J677,0)</f>
        <v>0</v>
      </c>
      <c r="BF677" s="217">
        <f>IF(N677="snížená",J677,0)</f>
        <v>0</v>
      </c>
      <c r="BG677" s="217">
        <f>IF(N677="zákl. přenesená",J677,0)</f>
        <v>0</v>
      </c>
      <c r="BH677" s="217">
        <f>IF(N677="sníž. přenesená",J677,0)</f>
        <v>0</v>
      </c>
      <c r="BI677" s="217">
        <f>IF(N677="nulová",J677,0)</f>
        <v>0</v>
      </c>
      <c r="BJ677" s="18" t="s">
        <v>86</v>
      </c>
      <c r="BK677" s="217">
        <f>ROUND(I677*H677,2)</f>
        <v>0</v>
      </c>
      <c r="BL677" s="18" t="s">
        <v>268</v>
      </c>
      <c r="BM677" s="216" t="s">
        <v>1268</v>
      </c>
    </row>
    <row r="678" s="2" customFormat="1">
      <c r="A678" s="39"/>
      <c r="B678" s="40"/>
      <c r="C678" s="41"/>
      <c r="D678" s="218" t="s">
        <v>166</v>
      </c>
      <c r="E678" s="41"/>
      <c r="F678" s="219" t="s">
        <v>1269</v>
      </c>
      <c r="G678" s="41"/>
      <c r="H678" s="41"/>
      <c r="I678" s="220"/>
      <c r="J678" s="41"/>
      <c r="K678" s="41"/>
      <c r="L678" s="45"/>
      <c r="M678" s="221"/>
      <c r="N678" s="222"/>
      <c r="O678" s="85"/>
      <c r="P678" s="85"/>
      <c r="Q678" s="85"/>
      <c r="R678" s="85"/>
      <c r="S678" s="85"/>
      <c r="T678" s="86"/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T678" s="18" t="s">
        <v>166</v>
      </c>
      <c r="AU678" s="18" t="s">
        <v>88</v>
      </c>
    </row>
    <row r="679" s="13" customFormat="1">
      <c r="A679" s="13"/>
      <c r="B679" s="225"/>
      <c r="C679" s="226"/>
      <c r="D679" s="223" t="s">
        <v>170</v>
      </c>
      <c r="E679" s="227" t="s">
        <v>19</v>
      </c>
      <c r="F679" s="228" t="s">
        <v>1270</v>
      </c>
      <c r="G679" s="226"/>
      <c r="H679" s="229">
        <v>28</v>
      </c>
      <c r="I679" s="230"/>
      <c r="J679" s="226"/>
      <c r="K679" s="226"/>
      <c r="L679" s="231"/>
      <c r="M679" s="232"/>
      <c r="N679" s="233"/>
      <c r="O679" s="233"/>
      <c r="P679" s="233"/>
      <c r="Q679" s="233"/>
      <c r="R679" s="233"/>
      <c r="S679" s="233"/>
      <c r="T679" s="234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35" t="s">
        <v>170</v>
      </c>
      <c r="AU679" s="235" t="s">
        <v>88</v>
      </c>
      <c r="AV679" s="13" t="s">
        <v>88</v>
      </c>
      <c r="AW679" s="13" t="s">
        <v>37</v>
      </c>
      <c r="AX679" s="13" t="s">
        <v>78</v>
      </c>
      <c r="AY679" s="235" t="s">
        <v>157</v>
      </c>
    </row>
    <row r="680" s="2" customFormat="1" ht="16.5" customHeight="1">
      <c r="A680" s="39"/>
      <c r="B680" s="40"/>
      <c r="C680" s="205" t="s">
        <v>1271</v>
      </c>
      <c r="D680" s="205" t="s">
        <v>159</v>
      </c>
      <c r="E680" s="206" t="s">
        <v>1272</v>
      </c>
      <c r="F680" s="207" t="s">
        <v>1273</v>
      </c>
      <c r="G680" s="208" t="s">
        <v>320</v>
      </c>
      <c r="H680" s="209">
        <v>42</v>
      </c>
      <c r="I680" s="210"/>
      <c r="J680" s="211">
        <f>ROUND(I680*H680,2)</f>
        <v>0</v>
      </c>
      <c r="K680" s="207" t="s">
        <v>175</v>
      </c>
      <c r="L680" s="45"/>
      <c r="M680" s="212" t="s">
        <v>19</v>
      </c>
      <c r="N680" s="213" t="s">
        <v>49</v>
      </c>
      <c r="O680" s="85"/>
      <c r="P680" s="214">
        <f>O680*H680</f>
        <v>0</v>
      </c>
      <c r="Q680" s="214">
        <v>0.00050000000000000001</v>
      </c>
      <c r="R680" s="214">
        <f>Q680*H680</f>
        <v>0.021000000000000001</v>
      </c>
      <c r="S680" s="214">
        <v>0</v>
      </c>
      <c r="T680" s="215">
        <f>S680*H680</f>
        <v>0</v>
      </c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R680" s="216" t="s">
        <v>268</v>
      </c>
      <c r="AT680" s="216" t="s">
        <v>159</v>
      </c>
      <c r="AU680" s="216" t="s">
        <v>88</v>
      </c>
      <c r="AY680" s="18" t="s">
        <v>157</v>
      </c>
      <c r="BE680" s="217">
        <f>IF(N680="základní",J680,0)</f>
        <v>0</v>
      </c>
      <c r="BF680" s="217">
        <f>IF(N680="snížená",J680,0)</f>
        <v>0</v>
      </c>
      <c r="BG680" s="217">
        <f>IF(N680="zákl. přenesená",J680,0)</f>
        <v>0</v>
      </c>
      <c r="BH680" s="217">
        <f>IF(N680="sníž. přenesená",J680,0)</f>
        <v>0</v>
      </c>
      <c r="BI680" s="217">
        <f>IF(N680="nulová",J680,0)</f>
        <v>0</v>
      </c>
      <c r="BJ680" s="18" t="s">
        <v>86</v>
      </c>
      <c r="BK680" s="217">
        <f>ROUND(I680*H680,2)</f>
        <v>0</v>
      </c>
      <c r="BL680" s="18" t="s">
        <v>268</v>
      </c>
      <c r="BM680" s="216" t="s">
        <v>1274</v>
      </c>
    </row>
    <row r="681" s="2" customFormat="1">
      <c r="A681" s="39"/>
      <c r="B681" s="40"/>
      <c r="C681" s="41"/>
      <c r="D681" s="218" t="s">
        <v>166</v>
      </c>
      <c r="E681" s="41"/>
      <c r="F681" s="219" t="s">
        <v>1275</v>
      </c>
      <c r="G681" s="41"/>
      <c r="H681" s="41"/>
      <c r="I681" s="220"/>
      <c r="J681" s="41"/>
      <c r="K681" s="41"/>
      <c r="L681" s="45"/>
      <c r="M681" s="221"/>
      <c r="N681" s="222"/>
      <c r="O681" s="85"/>
      <c r="P681" s="85"/>
      <c r="Q681" s="85"/>
      <c r="R681" s="85"/>
      <c r="S681" s="85"/>
      <c r="T681" s="86"/>
      <c r="U681" s="39"/>
      <c r="V681" s="39"/>
      <c r="W681" s="39"/>
      <c r="X681" s="39"/>
      <c r="Y681" s="39"/>
      <c r="Z681" s="39"/>
      <c r="AA681" s="39"/>
      <c r="AB681" s="39"/>
      <c r="AC681" s="39"/>
      <c r="AD681" s="39"/>
      <c r="AE681" s="39"/>
      <c r="AT681" s="18" t="s">
        <v>166</v>
      </c>
      <c r="AU681" s="18" t="s">
        <v>88</v>
      </c>
    </row>
    <row r="682" s="13" customFormat="1">
      <c r="A682" s="13"/>
      <c r="B682" s="225"/>
      <c r="C682" s="226"/>
      <c r="D682" s="223" t="s">
        <v>170</v>
      </c>
      <c r="E682" s="227" t="s">
        <v>19</v>
      </c>
      <c r="F682" s="228" t="s">
        <v>1276</v>
      </c>
      <c r="G682" s="226"/>
      <c r="H682" s="229">
        <v>42</v>
      </c>
      <c r="I682" s="230"/>
      <c r="J682" s="226"/>
      <c r="K682" s="226"/>
      <c r="L682" s="231"/>
      <c r="M682" s="232"/>
      <c r="N682" s="233"/>
      <c r="O682" s="233"/>
      <c r="P682" s="233"/>
      <c r="Q682" s="233"/>
      <c r="R682" s="233"/>
      <c r="S682" s="233"/>
      <c r="T682" s="234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35" t="s">
        <v>170</v>
      </c>
      <c r="AU682" s="235" t="s">
        <v>88</v>
      </c>
      <c r="AV682" s="13" t="s">
        <v>88</v>
      </c>
      <c r="AW682" s="13" t="s">
        <v>37</v>
      </c>
      <c r="AX682" s="13" t="s">
        <v>78</v>
      </c>
      <c r="AY682" s="235" t="s">
        <v>157</v>
      </c>
    </row>
    <row r="683" s="2" customFormat="1" ht="16.5" customHeight="1">
      <c r="A683" s="39"/>
      <c r="B683" s="40"/>
      <c r="C683" s="205" t="s">
        <v>1277</v>
      </c>
      <c r="D683" s="205" t="s">
        <v>159</v>
      </c>
      <c r="E683" s="206" t="s">
        <v>1278</v>
      </c>
      <c r="F683" s="207" t="s">
        <v>1279</v>
      </c>
      <c r="G683" s="208" t="s">
        <v>320</v>
      </c>
      <c r="H683" s="209">
        <v>3.25</v>
      </c>
      <c r="I683" s="210"/>
      <c r="J683" s="211">
        <f>ROUND(I683*H683,2)</f>
        <v>0</v>
      </c>
      <c r="K683" s="207" t="s">
        <v>175</v>
      </c>
      <c r="L683" s="45"/>
      <c r="M683" s="212" t="s">
        <v>19</v>
      </c>
      <c r="N683" s="213" t="s">
        <v>49</v>
      </c>
      <c r="O683" s="85"/>
      <c r="P683" s="214">
        <f>O683*H683</f>
        <v>0</v>
      </c>
      <c r="Q683" s="214">
        <v>0.00122</v>
      </c>
      <c r="R683" s="214">
        <f>Q683*H683</f>
        <v>0.0039649999999999998</v>
      </c>
      <c r="S683" s="214">
        <v>0</v>
      </c>
      <c r="T683" s="215">
        <f>S683*H683</f>
        <v>0</v>
      </c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R683" s="216" t="s">
        <v>268</v>
      </c>
      <c r="AT683" s="216" t="s">
        <v>159</v>
      </c>
      <c r="AU683" s="216" t="s">
        <v>88</v>
      </c>
      <c r="AY683" s="18" t="s">
        <v>157</v>
      </c>
      <c r="BE683" s="217">
        <f>IF(N683="základní",J683,0)</f>
        <v>0</v>
      </c>
      <c r="BF683" s="217">
        <f>IF(N683="snížená",J683,0)</f>
        <v>0</v>
      </c>
      <c r="BG683" s="217">
        <f>IF(N683="zákl. přenesená",J683,0)</f>
        <v>0</v>
      </c>
      <c r="BH683" s="217">
        <f>IF(N683="sníž. přenesená",J683,0)</f>
        <v>0</v>
      </c>
      <c r="BI683" s="217">
        <f>IF(N683="nulová",J683,0)</f>
        <v>0</v>
      </c>
      <c r="BJ683" s="18" t="s">
        <v>86</v>
      </c>
      <c r="BK683" s="217">
        <f>ROUND(I683*H683,2)</f>
        <v>0</v>
      </c>
      <c r="BL683" s="18" t="s">
        <v>268</v>
      </c>
      <c r="BM683" s="216" t="s">
        <v>1280</v>
      </c>
    </row>
    <row r="684" s="2" customFormat="1">
      <c r="A684" s="39"/>
      <c r="B684" s="40"/>
      <c r="C684" s="41"/>
      <c r="D684" s="218" t="s">
        <v>166</v>
      </c>
      <c r="E684" s="41"/>
      <c r="F684" s="219" t="s">
        <v>1281</v>
      </c>
      <c r="G684" s="41"/>
      <c r="H684" s="41"/>
      <c r="I684" s="220"/>
      <c r="J684" s="41"/>
      <c r="K684" s="41"/>
      <c r="L684" s="45"/>
      <c r="M684" s="221"/>
      <c r="N684" s="222"/>
      <c r="O684" s="85"/>
      <c r="P684" s="85"/>
      <c r="Q684" s="85"/>
      <c r="R684" s="85"/>
      <c r="S684" s="85"/>
      <c r="T684" s="86"/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T684" s="18" t="s">
        <v>166</v>
      </c>
      <c r="AU684" s="18" t="s">
        <v>88</v>
      </c>
    </row>
    <row r="685" s="13" customFormat="1">
      <c r="A685" s="13"/>
      <c r="B685" s="225"/>
      <c r="C685" s="226"/>
      <c r="D685" s="223" t="s">
        <v>170</v>
      </c>
      <c r="E685" s="227" t="s">
        <v>19</v>
      </c>
      <c r="F685" s="228" t="s">
        <v>1282</v>
      </c>
      <c r="G685" s="226"/>
      <c r="H685" s="229">
        <v>3.25</v>
      </c>
      <c r="I685" s="230"/>
      <c r="J685" s="226"/>
      <c r="K685" s="226"/>
      <c r="L685" s="231"/>
      <c r="M685" s="232"/>
      <c r="N685" s="233"/>
      <c r="O685" s="233"/>
      <c r="P685" s="233"/>
      <c r="Q685" s="233"/>
      <c r="R685" s="233"/>
      <c r="S685" s="233"/>
      <c r="T685" s="234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35" t="s">
        <v>170</v>
      </c>
      <c r="AU685" s="235" t="s">
        <v>88</v>
      </c>
      <c r="AV685" s="13" t="s">
        <v>88</v>
      </c>
      <c r="AW685" s="13" t="s">
        <v>37</v>
      </c>
      <c r="AX685" s="13" t="s">
        <v>78</v>
      </c>
      <c r="AY685" s="235" t="s">
        <v>157</v>
      </c>
    </row>
    <row r="686" s="2" customFormat="1" ht="16.5" customHeight="1">
      <c r="A686" s="39"/>
      <c r="B686" s="40"/>
      <c r="C686" s="205" t="s">
        <v>1283</v>
      </c>
      <c r="D686" s="205" t="s">
        <v>159</v>
      </c>
      <c r="E686" s="206" t="s">
        <v>1284</v>
      </c>
      <c r="F686" s="207" t="s">
        <v>1285</v>
      </c>
      <c r="G686" s="208" t="s">
        <v>271</v>
      </c>
      <c r="H686" s="209">
        <v>17</v>
      </c>
      <c r="I686" s="210"/>
      <c r="J686" s="211">
        <f>ROUND(I686*H686,2)</f>
        <v>0</v>
      </c>
      <c r="K686" s="207" t="s">
        <v>175</v>
      </c>
      <c r="L686" s="45"/>
      <c r="M686" s="212" t="s">
        <v>19</v>
      </c>
      <c r="N686" s="213" t="s">
        <v>49</v>
      </c>
      <c r="O686" s="85"/>
      <c r="P686" s="214">
        <f>O686*H686</f>
        <v>0</v>
      </c>
      <c r="Q686" s="214">
        <v>0</v>
      </c>
      <c r="R686" s="214">
        <f>Q686*H686</f>
        <v>0</v>
      </c>
      <c r="S686" s="214">
        <v>0</v>
      </c>
      <c r="T686" s="215">
        <f>S686*H686</f>
        <v>0</v>
      </c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R686" s="216" t="s">
        <v>268</v>
      </c>
      <c r="AT686" s="216" t="s">
        <v>159</v>
      </c>
      <c r="AU686" s="216" t="s">
        <v>88</v>
      </c>
      <c r="AY686" s="18" t="s">
        <v>157</v>
      </c>
      <c r="BE686" s="217">
        <f>IF(N686="základní",J686,0)</f>
        <v>0</v>
      </c>
      <c r="BF686" s="217">
        <f>IF(N686="snížená",J686,0)</f>
        <v>0</v>
      </c>
      <c r="BG686" s="217">
        <f>IF(N686="zákl. přenesená",J686,0)</f>
        <v>0</v>
      </c>
      <c r="BH686" s="217">
        <f>IF(N686="sníž. přenesená",J686,0)</f>
        <v>0</v>
      </c>
      <c r="BI686" s="217">
        <f>IF(N686="nulová",J686,0)</f>
        <v>0</v>
      </c>
      <c r="BJ686" s="18" t="s">
        <v>86</v>
      </c>
      <c r="BK686" s="217">
        <f>ROUND(I686*H686,2)</f>
        <v>0</v>
      </c>
      <c r="BL686" s="18" t="s">
        <v>268</v>
      </c>
      <c r="BM686" s="216" t="s">
        <v>1286</v>
      </c>
    </row>
    <row r="687" s="2" customFormat="1">
      <c r="A687" s="39"/>
      <c r="B687" s="40"/>
      <c r="C687" s="41"/>
      <c r="D687" s="218" t="s">
        <v>166</v>
      </c>
      <c r="E687" s="41"/>
      <c r="F687" s="219" t="s">
        <v>1287</v>
      </c>
      <c r="G687" s="41"/>
      <c r="H687" s="41"/>
      <c r="I687" s="220"/>
      <c r="J687" s="41"/>
      <c r="K687" s="41"/>
      <c r="L687" s="45"/>
      <c r="M687" s="221"/>
      <c r="N687" s="222"/>
      <c r="O687" s="85"/>
      <c r="P687" s="85"/>
      <c r="Q687" s="85"/>
      <c r="R687" s="85"/>
      <c r="S687" s="85"/>
      <c r="T687" s="86"/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T687" s="18" t="s">
        <v>166</v>
      </c>
      <c r="AU687" s="18" t="s">
        <v>88</v>
      </c>
    </row>
    <row r="688" s="13" customFormat="1">
      <c r="A688" s="13"/>
      <c r="B688" s="225"/>
      <c r="C688" s="226"/>
      <c r="D688" s="223" t="s">
        <v>170</v>
      </c>
      <c r="E688" s="227" t="s">
        <v>19</v>
      </c>
      <c r="F688" s="228" t="s">
        <v>1288</v>
      </c>
      <c r="G688" s="226"/>
      <c r="H688" s="229">
        <v>17</v>
      </c>
      <c r="I688" s="230"/>
      <c r="J688" s="226"/>
      <c r="K688" s="226"/>
      <c r="L688" s="231"/>
      <c r="M688" s="232"/>
      <c r="N688" s="233"/>
      <c r="O688" s="233"/>
      <c r="P688" s="233"/>
      <c r="Q688" s="233"/>
      <c r="R688" s="233"/>
      <c r="S688" s="233"/>
      <c r="T688" s="234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35" t="s">
        <v>170</v>
      </c>
      <c r="AU688" s="235" t="s">
        <v>88</v>
      </c>
      <c r="AV688" s="13" t="s">
        <v>88</v>
      </c>
      <c r="AW688" s="13" t="s">
        <v>37</v>
      </c>
      <c r="AX688" s="13" t="s">
        <v>78</v>
      </c>
      <c r="AY688" s="235" t="s">
        <v>157</v>
      </c>
    </row>
    <row r="689" s="2" customFormat="1" ht="16.5" customHeight="1">
      <c r="A689" s="39"/>
      <c r="B689" s="40"/>
      <c r="C689" s="205" t="s">
        <v>1289</v>
      </c>
      <c r="D689" s="205" t="s">
        <v>159</v>
      </c>
      <c r="E689" s="206" t="s">
        <v>1290</v>
      </c>
      <c r="F689" s="207" t="s">
        <v>1291</v>
      </c>
      <c r="G689" s="208" t="s">
        <v>271</v>
      </c>
      <c r="H689" s="209">
        <v>5</v>
      </c>
      <c r="I689" s="210"/>
      <c r="J689" s="211">
        <f>ROUND(I689*H689,2)</f>
        <v>0</v>
      </c>
      <c r="K689" s="207" t="s">
        <v>175</v>
      </c>
      <c r="L689" s="45"/>
      <c r="M689" s="212" t="s">
        <v>19</v>
      </c>
      <c r="N689" s="213" t="s">
        <v>49</v>
      </c>
      <c r="O689" s="85"/>
      <c r="P689" s="214">
        <f>O689*H689</f>
        <v>0</v>
      </c>
      <c r="Q689" s="214">
        <v>0</v>
      </c>
      <c r="R689" s="214">
        <f>Q689*H689</f>
        <v>0</v>
      </c>
      <c r="S689" s="214">
        <v>0</v>
      </c>
      <c r="T689" s="215">
        <f>S689*H689</f>
        <v>0</v>
      </c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R689" s="216" t="s">
        <v>268</v>
      </c>
      <c r="AT689" s="216" t="s">
        <v>159</v>
      </c>
      <c r="AU689" s="216" t="s">
        <v>88</v>
      </c>
      <c r="AY689" s="18" t="s">
        <v>157</v>
      </c>
      <c r="BE689" s="217">
        <f>IF(N689="základní",J689,0)</f>
        <v>0</v>
      </c>
      <c r="BF689" s="217">
        <f>IF(N689="snížená",J689,0)</f>
        <v>0</v>
      </c>
      <c r="BG689" s="217">
        <f>IF(N689="zákl. přenesená",J689,0)</f>
        <v>0</v>
      </c>
      <c r="BH689" s="217">
        <f>IF(N689="sníž. přenesená",J689,0)</f>
        <v>0</v>
      </c>
      <c r="BI689" s="217">
        <f>IF(N689="nulová",J689,0)</f>
        <v>0</v>
      </c>
      <c r="BJ689" s="18" t="s">
        <v>86</v>
      </c>
      <c r="BK689" s="217">
        <f>ROUND(I689*H689,2)</f>
        <v>0</v>
      </c>
      <c r="BL689" s="18" t="s">
        <v>268</v>
      </c>
      <c r="BM689" s="216" t="s">
        <v>1292</v>
      </c>
    </row>
    <row r="690" s="2" customFormat="1">
      <c r="A690" s="39"/>
      <c r="B690" s="40"/>
      <c r="C690" s="41"/>
      <c r="D690" s="218" t="s">
        <v>166</v>
      </c>
      <c r="E690" s="41"/>
      <c r="F690" s="219" t="s">
        <v>1293</v>
      </c>
      <c r="G690" s="41"/>
      <c r="H690" s="41"/>
      <c r="I690" s="220"/>
      <c r="J690" s="41"/>
      <c r="K690" s="41"/>
      <c r="L690" s="45"/>
      <c r="M690" s="221"/>
      <c r="N690" s="222"/>
      <c r="O690" s="85"/>
      <c r="P690" s="85"/>
      <c r="Q690" s="85"/>
      <c r="R690" s="85"/>
      <c r="S690" s="85"/>
      <c r="T690" s="86"/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T690" s="18" t="s">
        <v>166</v>
      </c>
      <c r="AU690" s="18" t="s">
        <v>88</v>
      </c>
    </row>
    <row r="691" s="13" customFormat="1">
      <c r="A691" s="13"/>
      <c r="B691" s="225"/>
      <c r="C691" s="226"/>
      <c r="D691" s="223" t="s">
        <v>170</v>
      </c>
      <c r="E691" s="227" t="s">
        <v>19</v>
      </c>
      <c r="F691" s="228" t="s">
        <v>1294</v>
      </c>
      <c r="G691" s="226"/>
      <c r="H691" s="229">
        <v>5</v>
      </c>
      <c r="I691" s="230"/>
      <c r="J691" s="226"/>
      <c r="K691" s="226"/>
      <c r="L691" s="231"/>
      <c r="M691" s="232"/>
      <c r="N691" s="233"/>
      <c r="O691" s="233"/>
      <c r="P691" s="233"/>
      <c r="Q691" s="233"/>
      <c r="R691" s="233"/>
      <c r="S691" s="233"/>
      <c r="T691" s="234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35" t="s">
        <v>170</v>
      </c>
      <c r="AU691" s="235" t="s">
        <v>88</v>
      </c>
      <c r="AV691" s="13" t="s">
        <v>88</v>
      </c>
      <c r="AW691" s="13" t="s">
        <v>37</v>
      </c>
      <c r="AX691" s="13" t="s">
        <v>78</v>
      </c>
      <c r="AY691" s="235" t="s">
        <v>157</v>
      </c>
    </row>
    <row r="692" s="2" customFormat="1" ht="16.5" customHeight="1">
      <c r="A692" s="39"/>
      <c r="B692" s="40"/>
      <c r="C692" s="205" t="s">
        <v>1295</v>
      </c>
      <c r="D692" s="205" t="s">
        <v>159</v>
      </c>
      <c r="E692" s="206" t="s">
        <v>1296</v>
      </c>
      <c r="F692" s="207" t="s">
        <v>1297</v>
      </c>
      <c r="G692" s="208" t="s">
        <v>271</v>
      </c>
      <c r="H692" s="209">
        <v>13</v>
      </c>
      <c r="I692" s="210"/>
      <c r="J692" s="211">
        <f>ROUND(I692*H692,2)</f>
        <v>0</v>
      </c>
      <c r="K692" s="207" t="s">
        <v>175</v>
      </c>
      <c r="L692" s="45"/>
      <c r="M692" s="212" t="s">
        <v>19</v>
      </c>
      <c r="N692" s="213" t="s">
        <v>49</v>
      </c>
      <c r="O692" s="85"/>
      <c r="P692" s="214">
        <f>O692*H692</f>
        <v>0</v>
      </c>
      <c r="Q692" s="214">
        <v>0</v>
      </c>
      <c r="R692" s="214">
        <f>Q692*H692</f>
        <v>0</v>
      </c>
      <c r="S692" s="214">
        <v>0</v>
      </c>
      <c r="T692" s="215">
        <f>S692*H692</f>
        <v>0</v>
      </c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R692" s="216" t="s">
        <v>268</v>
      </c>
      <c r="AT692" s="216" t="s">
        <v>159</v>
      </c>
      <c r="AU692" s="216" t="s">
        <v>88</v>
      </c>
      <c r="AY692" s="18" t="s">
        <v>157</v>
      </c>
      <c r="BE692" s="217">
        <f>IF(N692="základní",J692,0)</f>
        <v>0</v>
      </c>
      <c r="BF692" s="217">
        <f>IF(N692="snížená",J692,0)</f>
        <v>0</v>
      </c>
      <c r="BG692" s="217">
        <f>IF(N692="zákl. přenesená",J692,0)</f>
        <v>0</v>
      </c>
      <c r="BH692" s="217">
        <f>IF(N692="sníž. přenesená",J692,0)</f>
        <v>0</v>
      </c>
      <c r="BI692" s="217">
        <f>IF(N692="nulová",J692,0)</f>
        <v>0</v>
      </c>
      <c r="BJ692" s="18" t="s">
        <v>86</v>
      </c>
      <c r="BK692" s="217">
        <f>ROUND(I692*H692,2)</f>
        <v>0</v>
      </c>
      <c r="BL692" s="18" t="s">
        <v>268</v>
      </c>
      <c r="BM692" s="216" t="s">
        <v>1298</v>
      </c>
    </row>
    <row r="693" s="2" customFormat="1">
      <c r="A693" s="39"/>
      <c r="B693" s="40"/>
      <c r="C693" s="41"/>
      <c r="D693" s="218" t="s">
        <v>166</v>
      </c>
      <c r="E693" s="41"/>
      <c r="F693" s="219" t="s">
        <v>1299</v>
      </c>
      <c r="G693" s="41"/>
      <c r="H693" s="41"/>
      <c r="I693" s="220"/>
      <c r="J693" s="41"/>
      <c r="K693" s="41"/>
      <c r="L693" s="45"/>
      <c r="M693" s="221"/>
      <c r="N693" s="222"/>
      <c r="O693" s="85"/>
      <c r="P693" s="85"/>
      <c r="Q693" s="85"/>
      <c r="R693" s="85"/>
      <c r="S693" s="85"/>
      <c r="T693" s="86"/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T693" s="18" t="s">
        <v>166</v>
      </c>
      <c r="AU693" s="18" t="s">
        <v>88</v>
      </c>
    </row>
    <row r="694" s="13" customFormat="1">
      <c r="A694" s="13"/>
      <c r="B694" s="225"/>
      <c r="C694" s="226"/>
      <c r="D694" s="223" t="s">
        <v>170</v>
      </c>
      <c r="E694" s="227" t="s">
        <v>19</v>
      </c>
      <c r="F694" s="228" t="s">
        <v>1300</v>
      </c>
      <c r="G694" s="226"/>
      <c r="H694" s="229">
        <v>13</v>
      </c>
      <c r="I694" s="230"/>
      <c r="J694" s="226"/>
      <c r="K694" s="226"/>
      <c r="L694" s="231"/>
      <c r="M694" s="232"/>
      <c r="N694" s="233"/>
      <c r="O694" s="233"/>
      <c r="P694" s="233"/>
      <c r="Q694" s="233"/>
      <c r="R694" s="233"/>
      <c r="S694" s="233"/>
      <c r="T694" s="234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35" t="s">
        <v>170</v>
      </c>
      <c r="AU694" s="235" t="s">
        <v>88</v>
      </c>
      <c r="AV694" s="13" t="s">
        <v>88</v>
      </c>
      <c r="AW694" s="13" t="s">
        <v>37</v>
      </c>
      <c r="AX694" s="13" t="s">
        <v>78</v>
      </c>
      <c r="AY694" s="235" t="s">
        <v>157</v>
      </c>
    </row>
    <row r="695" s="2" customFormat="1" ht="24.15" customHeight="1">
      <c r="A695" s="39"/>
      <c r="B695" s="40"/>
      <c r="C695" s="205" t="s">
        <v>1301</v>
      </c>
      <c r="D695" s="205" t="s">
        <v>159</v>
      </c>
      <c r="E695" s="206" t="s">
        <v>1302</v>
      </c>
      <c r="F695" s="207" t="s">
        <v>1303</v>
      </c>
      <c r="G695" s="208" t="s">
        <v>271</v>
      </c>
      <c r="H695" s="209">
        <v>1</v>
      </c>
      <c r="I695" s="210"/>
      <c r="J695" s="211">
        <f>ROUND(I695*H695,2)</f>
        <v>0</v>
      </c>
      <c r="K695" s="207" t="s">
        <v>175</v>
      </c>
      <c r="L695" s="45"/>
      <c r="M695" s="212" t="s">
        <v>19</v>
      </c>
      <c r="N695" s="213" t="s">
        <v>49</v>
      </c>
      <c r="O695" s="85"/>
      <c r="P695" s="214">
        <f>O695*H695</f>
        <v>0</v>
      </c>
      <c r="Q695" s="214">
        <v>0.00346</v>
      </c>
      <c r="R695" s="214">
        <f>Q695*H695</f>
        <v>0.00346</v>
      </c>
      <c r="S695" s="214">
        <v>0</v>
      </c>
      <c r="T695" s="215">
        <f>S695*H695</f>
        <v>0</v>
      </c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R695" s="216" t="s">
        <v>268</v>
      </c>
      <c r="AT695" s="216" t="s">
        <v>159</v>
      </c>
      <c r="AU695" s="216" t="s">
        <v>88</v>
      </c>
      <c r="AY695" s="18" t="s">
        <v>157</v>
      </c>
      <c r="BE695" s="217">
        <f>IF(N695="základní",J695,0)</f>
        <v>0</v>
      </c>
      <c r="BF695" s="217">
        <f>IF(N695="snížená",J695,0)</f>
        <v>0</v>
      </c>
      <c r="BG695" s="217">
        <f>IF(N695="zákl. přenesená",J695,0)</f>
        <v>0</v>
      </c>
      <c r="BH695" s="217">
        <f>IF(N695="sníž. přenesená",J695,0)</f>
        <v>0</v>
      </c>
      <c r="BI695" s="217">
        <f>IF(N695="nulová",J695,0)</f>
        <v>0</v>
      </c>
      <c r="BJ695" s="18" t="s">
        <v>86</v>
      </c>
      <c r="BK695" s="217">
        <f>ROUND(I695*H695,2)</f>
        <v>0</v>
      </c>
      <c r="BL695" s="18" t="s">
        <v>268</v>
      </c>
      <c r="BM695" s="216" t="s">
        <v>1304</v>
      </c>
    </row>
    <row r="696" s="2" customFormat="1">
      <c r="A696" s="39"/>
      <c r="B696" s="40"/>
      <c r="C696" s="41"/>
      <c r="D696" s="218" t="s">
        <v>166</v>
      </c>
      <c r="E696" s="41"/>
      <c r="F696" s="219" t="s">
        <v>1305</v>
      </c>
      <c r="G696" s="41"/>
      <c r="H696" s="41"/>
      <c r="I696" s="220"/>
      <c r="J696" s="41"/>
      <c r="K696" s="41"/>
      <c r="L696" s="45"/>
      <c r="M696" s="221"/>
      <c r="N696" s="222"/>
      <c r="O696" s="85"/>
      <c r="P696" s="85"/>
      <c r="Q696" s="85"/>
      <c r="R696" s="85"/>
      <c r="S696" s="85"/>
      <c r="T696" s="86"/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T696" s="18" t="s">
        <v>166</v>
      </c>
      <c r="AU696" s="18" t="s">
        <v>88</v>
      </c>
    </row>
    <row r="697" s="13" customFormat="1">
      <c r="A697" s="13"/>
      <c r="B697" s="225"/>
      <c r="C697" s="226"/>
      <c r="D697" s="223" t="s">
        <v>170</v>
      </c>
      <c r="E697" s="227" t="s">
        <v>19</v>
      </c>
      <c r="F697" s="228" t="s">
        <v>1306</v>
      </c>
      <c r="G697" s="226"/>
      <c r="H697" s="229">
        <v>1</v>
      </c>
      <c r="I697" s="230"/>
      <c r="J697" s="226"/>
      <c r="K697" s="226"/>
      <c r="L697" s="231"/>
      <c r="M697" s="232"/>
      <c r="N697" s="233"/>
      <c r="O697" s="233"/>
      <c r="P697" s="233"/>
      <c r="Q697" s="233"/>
      <c r="R697" s="233"/>
      <c r="S697" s="233"/>
      <c r="T697" s="234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35" t="s">
        <v>170</v>
      </c>
      <c r="AU697" s="235" t="s">
        <v>88</v>
      </c>
      <c r="AV697" s="13" t="s">
        <v>88</v>
      </c>
      <c r="AW697" s="13" t="s">
        <v>37</v>
      </c>
      <c r="AX697" s="13" t="s">
        <v>78</v>
      </c>
      <c r="AY697" s="235" t="s">
        <v>157</v>
      </c>
    </row>
    <row r="698" s="2" customFormat="1" ht="16.5" customHeight="1">
      <c r="A698" s="39"/>
      <c r="B698" s="40"/>
      <c r="C698" s="205" t="s">
        <v>1307</v>
      </c>
      <c r="D698" s="205" t="s">
        <v>159</v>
      </c>
      <c r="E698" s="206" t="s">
        <v>1308</v>
      </c>
      <c r="F698" s="207" t="s">
        <v>1309</v>
      </c>
      <c r="G698" s="208" t="s">
        <v>271</v>
      </c>
      <c r="H698" s="209">
        <v>2</v>
      </c>
      <c r="I698" s="210"/>
      <c r="J698" s="211">
        <f>ROUND(I698*H698,2)</f>
        <v>0</v>
      </c>
      <c r="K698" s="207" t="s">
        <v>175</v>
      </c>
      <c r="L698" s="45"/>
      <c r="M698" s="212" t="s">
        <v>19</v>
      </c>
      <c r="N698" s="213" t="s">
        <v>49</v>
      </c>
      <c r="O698" s="85"/>
      <c r="P698" s="214">
        <f>O698*H698</f>
        <v>0</v>
      </c>
      <c r="Q698" s="214">
        <v>0.00029</v>
      </c>
      <c r="R698" s="214">
        <f>Q698*H698</f>
        <v>0.00058</v>
      </c>
      <c r="S698" s="214">
        <v>0</v>
      </c>
      <c r="T698" s="215">
        <f>S698*H698</f>
        <v>0</v>
      </c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R698" s="216" t="s">
        <v>268</v>
      </c>
      <c r="AT698" s="216" t="s">
        <v>159</v>
      </c>
      <c r="AU698" s="216" t="s">
        <v>88</v>
      </c>
      <c r="AY698" s="18" t="s">
        <v>157</v>
      </c>
      <c r="BE698" s="217">
        <f>IF(N698="základní",J698,0)</f>
        <v>0</v>
      </c>
      <c r="BF698" s="217">
        <f>IF(N698="snížená",J698,0)</f>
        <v>0</v>
      </c>
      <c r="BG698" s="217">
        <f>IF(N698="zákl. přenesená",J698,0)</f>
        <v>0</v>
      </c>
      <c r="BH698" s="217">
        <f>IF(N698="sníž. přenesená",J698,0)</f>
        <v>0</v>
      </c>
      <c r="BI698" s="217">
        <f>IF(N698="nulová",J698,0)</f>
        <v>0</v>
      </c>
      <c r="BJ698" s="18" t="s">
        <v>86</v>
      </c>
      <c r="BK698" s="217">
        <f>ROUND(I698*H698,2)</f>
        <v>0</v>
      </c>
      <c r="BL698" s="18" t="s">
        <v>268</v>
      </c>
      <c r="BM698" s="216" t="s">
        <v>1310</v>
      </c>
    </row>
    <row r="699" s="2" customFormat="1">
      <c r="A699" s="39"/>
      <c r="B699" s="40"/>
      <c r="C699" s="41"/>
      <c r="D699" s="218" t="s">
        <v>166</v>
      </c>
      <c r="E699" s="41"/>
      <c r="F699" s="219" t="s">
        <v>1311</v>
      </c>
      <c r="G699" s="41"/>
      <c r="H699" s="41"/>
      <c r="I699" s="220"/>
      <c r="J699" s="41"/>
      <c r="K699" s="41"/>
      <c r="L699" s="45"/>
      <c r="M699" s="221"/>
      <c r="N699" s="222"/>
      <c r="O699" s="85"/>
      <c r="P699" s="85"/>
      <c r="Q699" s="85"/>
      <c r="R699" s="85"/>
      <c r="S699" s="85"/>
      <c r="T699" s="86"/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T699" s="18" t="s">
        <v>166</v>
      </c>
      <c r="AU699" s="18" t="s">
        <v>88</v>
      </c>
    </row>
    <row r="700" s="13" customFormat="1">
      <c r="A700" s="13"/>
      <c r="B700" s="225"/>
      <c r="C700" s="226"/>
      <c r="D700" s="223" t="s">
        <v>170</v>
      </c>
      <c r="E700" s="227" t="s">
        <v>19</v>
      </c>
      <c r="F700" s="228" t="s">
        <v>863</v>
      </c>
      <c r="G700" s="226"/>
      <c r="H700" s="229">
        <v>2</v>
      </c>
      <c r="I700" s="230"/>
      <c r="J700" s="226"/>
      <c r="K700" s="226"/>
      <c r="L700" s="231"/>
      <c r="M700" s="232"/>
      <c r="N700" s="233"/>
      <c r="O700" s="233"/>
      <c r="P700" s="233"/>
      <c r="Q700" s="233"/>
      <c r="R700" s="233"/>
      <c r="S700" s="233"/>
      <c r="T700" s="234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35" t="s">
        <v>170</v>
      </c>
      <c r="AU700" s="235" t="s">
        <v>88</v>
      </c>
      <c r="AV700" s="13" t="s">
        <v>88</v>
      </c>
      <c r="AW700" s="13" t="s">
        <v>37</v>
      </c>
      <c r="AX700" s="13" t="s">
        <v>78</v>
      </c>
      <c r="AY700" s="235" t="s">
        <v>157</v>
      </c>
    </row>
    <row r="701" s="2" customFormat="1" ht="16.5" customHeight="1">
      <c r="A701" s="39"/>
      <c r="B701" s="40"/>
      <c r="C701" s="205" t="s">
        <v>1312</v>
      </c>
      <c r="D701" s="205" t="s">
        <v>159</v>
      </c>
      <c r="E701" s="206" t="s">
        <v>1313</v>
      </c>
      <c r="F701" s="207" t="s">
        <v>1314</v>
      </c>
      <c r="G701" s="208" t="s">
        <v>271</v>
      </c>
      <c r="H701" s="209">
        <v>4</v>
      </c>
      <c r="I701" s="210"/>
      <c r="J701" s="211">
        <f>ROUND(I701*H701,2)</f>
        <v>0</v>
      </c>
      <c r="K701" s="207" t="s">
        <v>175</v>
      </c>
      <c r="L701" s="45"/>
      <c r="M701" s="212" t="s">
        <v>19</v>
      </c>
      <c r="N701" s="213" t="s">
        <v>49</v>
      </c>
      <c r="O701" s="85"/>
      <c r="P701" s="214">
        <f>O701*H701</f>
        <v>0</v>
      </c>
      <c r="Q701" s="214">
        <v>6.9999999999999994E-05</v>
      </c>
      <c r="R701" s="214">
        <f>Q701*H701</f>
        <v>0.00027999999999999998</v>
      </c>
      <c r="S701" s="214">
        <v>0</v>
      </c>
      <c r="T701" s="215">
        <f>S701*H701</f>
        <v>0</v>
      </c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R701" s="216" t="s">
        <v>268</v>
      </c>
      <c r="AT701" s="216" t="s">
        <v>159</v>
      </c>
      <c r="AU701" s="216" t="s">
        <v>88</v>
      </c>
      <c r="AY701" s="18" t="s">
        <v>157</v>
      </c>
      <c r="BE701" s="217">
        <f>IF(N701="základní",J701,0)</f>
        <v>0</v>
      </c>
      <c r="BF701" s="217">
        <f>IF(N701="snížená",J701,0)</f>
        <v>0</v>
      </c>
      <c r="BG701" s="217">
        <f>IF(N701="zákl. přenesená",J701,0)</f>
        <v>0</v>
      </c>
      <c r="BH701" s="217">
        <f>IF(N701="sníž. přenesená",J701,0)</f>
        <v>0</v>
      </c>
      <c r="BI701" s="217">
        <f>IF(N701="nulová",J701,0)</f>
        <v>0</v>
      </c>
      <c r="BJ701" s="18" t="s">
        <v>86</v>
      </c>
      <c r="BK701" s="217">
        <f>ROUND(I701*H701,2)</f>
        <v>0</v>
      </c>
      <c r="BL701" s="18" t="s">
        <v>268</v>
      </c>
      <c r="BM701" s="216" t="s">
        <v>1315</v>
      </c>
    </row>
    <row r="702" s="2" customFormat="1">
      <c r="A702" s="39"/>
      <c r="B702" s="40"/>
      <c r="C702" s="41"/>
      <c r="D702" s="218" t="s">
        <v>166</v>
      </c>
      <c r="E702" s="41"/>
      <c r="F702" s="219" t="s">
        <v>1316</v>
      </c>
      <c r="G702" s="41"/>
      <c r="H702" s="41"/>
      <c r="I702" s="220"/>
      <c r="J702" s="41"/>
      <c r="K702" s="41"/>
      <c r="L702" s="45"/>
      <c r="M702" s="221"/>
      <c r="N702" s="222"/>
      <c r="O702" s="85"/>
      <c r="P702" s="85"/>
      <c r="Q702" s="85"/>
      <c r="R702" s="85"/>
      <c r="S702" s="85"/>
      <c r="T702" s="86"/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T702" s="18" t="s">
        <v>166</v>
      </c>
      <c r="AU702" s="18" t="s">
        <v>88</v>
      </c>
    </row>
    <row r="703" s="13" customFormat="1">
      <c r="A703" s="13"/>
      <c r="B703" s="225"/>
      <c r="C703" s="226"/>
      <c r="D703" s="223" t="s">
        <v>170</v>
      </c>
      <c r="E703" s="227" t="s">
        <v>19</v>
      </c>
      <c r="F703" s="228" t="s">
        <v>1317</v>
      </c>
      <c r="G703" s="226"/>
      <c r="H703" s="229">
        <v>4</v>
      </c>
      <c r="I703" s="230"/>
      <c r="J703" s="226"/>
      <c r="K703" s="226"/>
      <c r="L703" s="231"/>
      <c r="M703" s="232"/>
      <c r="N703" s="233"/>
      <c r="O703" s="233"/>
      <c r="P703" s="233"/>
      <c r="Q703" s="233"/>
      <c r="R703" s="233"/>
      <c r="S703" s="233"/>
      <c r="T703" s="234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35" t="s">
        <v>170</v>
      </c>
      <c r="AU703" s="235" t="s">
        <v>88</v>
      </c>
      <c r="AV703" s="13" t="s">
        <v>88</v>
      </c>
      <c r="AW703" s="13" t="s">
        <v>37</v>
      </c>
      <c r="AX703" s="13" t="s">
        <v>78</v>
      </c>
      <c r="AY703" s="235" t="s">
        <v>157</v>
      </c>
    </row>
    <row r="704" s="2" customFormat="1" ht="16.5" customHeight="1">
      <c r="A704" s="39"/>
      <c r="B704" s="40"/>
      <c r="C704" s="205" t="s">
        <v>1318</v>
      </c>
      <c r="D704" s="205" t="s">
        <v>159</v>
      </c>
      <c r="E704" s="206" t="s">
        <v>1319</v>
      </c>
      <c r="F704" s="207" t="s">
        <v>1320</v>
      </c>
      <c r="G704" s="208" t="s">
        <v>271</v>
      </c>
      <c r="H704" s="209">
        <v>1</v>
      </c>
      <c r="I704" s="210"/>
      <c r="J704" s="211">
        <f>ROUND(I704*H704,2)</f>
        <v>0</v>
      </c>
      <c r="K704" s="207" t="s">
        <v>175</v>
      </c>
      <c r="L704" s="45"/>
      <c r="M704" s="212" t="s">
        <v>19</v>
      </c>
      <c r="N704" s="213" t="s">
        <v>49</v>
      </c>
      <c r="O704" s="85"/>
      <c r="P704" s="214">
        <f>O704*H704</f>
        <v>0</v>
      </c>
      <c r="Q704" s="214">
        <v>0.00018000000000000001</v>
      </c>
      <c r="R704" s="214">
        <f>Q704*H704</f>
        <v>0.00018000000000000001</v>
      </c>
      <c r="S704" s="214">
        <v>0</v>
      </c>
      <c r="T704" s="215">
        <f>S704*H704</f>
        <v>0</v>
      </c>
      <c r="U704" s="39"/>
      <c r="V704" s="39"/>
      <c r="W704" s="39"/>
      <c r="X704" s="39"/>
      <c r="Y704" s="39"/>
      <c r="Z704" s="39"/>
      <c r="AA704" s="39"/>
      <c r="AB704" s="39"/>
      <c r="AC704" s="39"/>
      <c r="AD704" s="39"/>
      <c r="AE704" s="39"/>
      <c r="AR704" s="216" t="s">
        <v>268</v>
      </c>
      <c r="AT704" s="216" t="s">
        <v>159</v>
      </c>
      <c r="AU704" s="216" t="s">
        <v>88</v>
      </c>
      <c r="AY704" s="18" t="s">
        <v>157</v>
      </c>
      <c r="BE704" s="217">
        <f>IF(N704="základní",J704,0)</f>
        <v>0</v>
      </c>
      <c r="BF704" s="217">
        <f>IF(N704="snížená",J704,0)</f>
        <v>0</v>
      </c>
      <c r="BG704" s="217">
        <f>IF(N704="zákl. přenesená",J704,0)</f>
        <v>0</v>
      </c>
      <c r="BH704" s="217">
        <f>IF(N704="sníž. přenesená",J704,0)</f>
        <v>0</v>
      </c>
      <c r="BI704" s="217">
        <f>IF(N704="nulová",J704,0)</f>
        <v>0</v>
      </c>
      <c r="BJ704" s="18" t="s">
        <v>86</v>
      </c>
      <c r="BK704" s="217">
        <f>ROUND(I704*H704,2)</f>
        <v>0</v>
      </c>
      <c r="BL704" s="18" t="s">
        <v>268</v>
      </c>
      <c r="BM704" s="216" t="s">
        <v>1321</v>
      </c>
    </row>
    <row r="705" s="2" customFormat="1">
      <c r="A705" s="39"/>
      <c r="B705" s="40"/>
      <c r="C705" s="41"/>
      <c r="D705" s="218" t="s">
        <v>166</v>
      </c>
      <c r="E705" s="41"/>
      <c r="F705" s="219" t="s">
        <v>1322</v>
      </c>
      <c r="G705" s="41"/>
      <c r="H705" s="41"/>
      <c r="I705" s="220"/>
      <c r="J705" s="41"/>
      <c r="K705" s="41"/>
      <c r="L705" s="45"/>
      <c r="M705" s="221"/>
      <c r="N705" s="222"/>
      <c r="O705" s="85"/>
      <c r="P705" s="85"/>
      <c r="Q705" s="85"/>
      <c r="R705" s="85"/>
      <c r="S705" s="85"/>
      <c r="T705" s="86"/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T705" s="18" t="s">
        <v>166</v>
      </c>
      <c r="AU705" s="18" t="s">
        <v>88</v>
      </c>
    </row>
    <row r="706" s="13" customFormat="1">
      <c r="A706" s="13"/>
      <c r="B706" s="225"/>
      <c r="C706" s="226"/>
      <c r="D706" s="223" t="s">
        <v>170</v>
      </c>
      <c r="E706" s="227" t="s">
        <v>19</v>
      </c>
      <c r="F706" s="228" t="s">
        <v>274</v>
      </c>
      <c r="G706" s="226"/>
      <c r="H706" s="229">
        <v>1</v>
      </c>
      <c r="I706" s="230"/>
      <c r="J706" s="226"/>
      <c r="K706" s="226"/>
      <c r="L706" s="231"/>
      <c r="M706" s="232"/>
      <c r="N706" s="233"/>
      <c r="O706" s="233"/>
      <c r="P706" s="233"/>
      <c r="Q706" s="233"/>
      <c r="R706" s="233"/>
      <c r="S706" s="233"/>
      <c r="T706" s="234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35" t="s">
        <v>170</v>
      </c>
      <c r="AU706" s="235" t="s">
        <v>88</v>
      </c>
      <c r="AV706" s="13" t="s">
        <v>88</v>
      </c>
      <c r="AW706" s="13" t="s">
        <v>37</v>
      </c>
      <c r="AX706" s="13" t="s">
        <v>78</v>
      </c>
      <c r="AY706" s="235" t="s">
        <v>157</v>
      </c>
    </row>
    <row r="707" s="2" customFormat="1" ht="16.5" customHeight="1">
      <c r="A707" s="39"/>
      <c r="B707" s="40"/>
      <c r="C707" s="205" t="s">
        <v>1323</v>
      </c>
      <c r="D707" s="205" t="s">
        <v>159</v>
      </c>
      <c r="E707" s="206" t="s">
        <v>1324</v>
      </c>
      <c r="F707" s="207" t="s">
        <v>1325</v>
      </c>
      <c r="G707" s="208" t="s">
        <v>320</v>
      </c>
      <c r="H707" s="209">
        <v>77.700000000000003</v>
      </c>
      <c r="I707" s="210"/>
      <c r="J707" s="211">
        <f>ROUND(I707*H707,2)</f>
        <v>0</v>
      </c>
      <c r="K707" s="207" t="s">
        <v>175</v>
      </c>
      <c r="L707" s="45"/>
      <c r="M707" s="212" t="s">
        <v>19</v>
      </c>
      <c r="N707" s="213" t="s">
        <v>49</v>
      </c>
      <c r="O707" s="85"/>
      <c r="P707" s="214">
        <f>O707*H707</f>
        <v>0</v>
      </c>
      <c r="Q707" s="214">
        <v>0</v>
      </c>
      <c r="R707" s="214">
        <f>Q707*H707</f>
        <v>0</v>
      </c>
      <c r="S707" s="214">
        <v>0</v>
      </c>
      <c r="T707" s="215">
        <f>S707*H707</f>
        <v>0</v>
      </c>
      <c r="U707" s="39"/>
      <c r="V707" s="39"/>
      <c r="W707" s="39"/>
      <c r="X707" s="39"/>
      <c r="Y707" s="39"/>
      <c r="Z707" s="39"/>
      <c r="AA707" s="39"/>
      <c r="AB707" s="39"/>
      <c r="AC707" s="39"/>
      <c r="AD707" s="39"/>
      <c r="AE707" s="39"/>
      <c r="AR707" s="216" t="s">
        <v>268</v>
      </c>
      <c r="AT707" s="216" t="s">
        <v>159</v>
      </c>
      <c r="AU707" s="216" t="s">
        <v>88</v>
      </c>
      <c r="AY707" s="18" t="s">
        <v>157</v>
      </c>
      <c r="BE707" s="217">
        <f>IF(N707="základní",J707,0)</f>
        <v>0</v>
      </c>
      <c r="BF707" s="217">
        <f>IF(N707="snížená",J707,0)</f>
        <v>0</v>
      </c>
      <c r="BG707" s="217">
        <f>IF(N707="zákl. přenesená",J707,0)</f>
        <v>0</v>
      </c>
      <c r="BH707" s="217">
        <f>IF(N707="sníž. přenesená",J707,0)</f>
        <v>0</v>
      </c>
      <c r="BI707" s="217">
        <f>IF(N707="nulová",J707,0)</f>
        <v>0</v>
      </c>
      <c r="BJ707" s="18" t="s">
        <v>86</v>
      </c>
      <c r="BK707" s="217">
        <f>ROUND(I707*H707,2)</f>
        <v>0</v>
      </c>
      <c r="BL707" s="18" t="s">
        <v>268</v>
      </c>
      <c r="BM707" s="216" t="s">
        <v>1326</v>
      </c>
    </row>
    <row r="708" s="2" customFormat="1">
      <c r="A708" s="39"/>
      <c r="B708" s="40"/>
      <c r="C708" s="41"/>
      <c r="D708" s="218" t="s">
        <v>166</v>
      </c>
      <c r="E708" s="41"/>
      <c r="F708" s="219" t="s">
        <v>1327</v>
      </c>
      <c r="G708" s="41"/>
      <c r="H708" s="41"/>
      <c r="I708" s="220"/>
      <c r="J708" s="41"/>
      <c r="K708" s="41"/>
      <c r="L708" s="45"/>
      <c r="M708" s="221"/>
      <c r="N708" s="222"/>
      <c r="O708" s="85"/>
      <c r="P708" s="85"/>
      <c r="Q708" s="85"/>
      <c r="R708" s="85"/>
      <c r="S708" s="85"/>
      <c r="T708" s="86"/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T708" s="18" t="s">
        <v>166</v>
      </c>
      <c r="AU708" s="18" t="s">
        <v>88</v>
      </c>
    </row>
    <row r="709" s="13" customFormat="1">
      <c r="A709" s="13"/>
      <c r="B709" s="225"/>
      <c r="C709" s="226"/>
      <c r="D709" s="223" t="s">
        <v>170</v>
      </c>
      <c r="E709" s="227" t="s">
        <v>19</v>
      </c>
      <c r="F709" s="228" t="s">
        <v>1328</v>
      </c>
      <c r="G709" s="226"/>
      <c r="H709" s="229">
        <v>77.700000000000003</v>
      </c>
      <c r="I709" s="230"/>
      <c r="J709" s="226"/>
      <c r="K709" s="226"/>
      <c r="L709" s="231"/>
      <c r="M709" s="232"/>
      <c r="N709" s="233"/>
      <c r="O709" s="233"/>
      <c r="P709" s="233"/>
      <c r="Q709" s="233"/>
      <c r="R709" s="233"/>
      <c r="S709" s="233"/>
      <c r="T709" s="234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35" t="s">
        <v>170</v>
      </c>
      <c r="AU709" s="235" t="s">
        <v>88</v>
      </c>
      <c r="AV709" s="13" t="s">
        <v>88</v>
      </c>
      <c r="AW709" s="13" t="s">
        <v>37</v>
      </c>
      <c r="AX709" s="13" t="s">
        <v>78</v>
      </c>
      <c r="AY709" s="235" t="s">
        <v>157</v>
      </c>
    </row>
    <row r="710" s="2" customFormat="1" ht="16.5" customHeight="1">
      <c r="A710" s="39"/>
      <c r="B710" s="40"/>
      <c r="C710" s="205" t="s">
        <v>1329</v>
      </c>
      <c r="D710" s="205" t="s">
        <v>159</v>
      </c>
      <c r="E710" s="206" t="s">
        <v>1330</v>
      </c>
      <c r="F710" s="207" t="s">
        <v>1331</v>
      </c>
      <c r="G710" s="208" t="s">
        <v>320</v>
      </c>
      <c r="H710" s="209">
        <v>12.630000000000001</v>
      </c>
      <c r="I710" s="210"/>
      <c r="J710" s="211">
        <f>ROUND(I710*H710,2)</f>
        <v>0</v>
      </c>
      <c r="K710" s="207" t="s">
        <v>175</v>
      </c>
      <c r="L710" s="45"/>
      <c r="M710" s="212" t="s">
        <v>19</v>
      </c>
      <c r="N710" s="213" t="s">
        <v>49</v>
      </c>
      <c r="O710" s="85"/>
      <c r="P710" s="214">
        <f>O710*H710</f>
        <v>0</v>
      </c>
      <c r="Q710" s="214">
        <v>0</v>
      </c>
      <c r="R710" s="214">
        <f>Q710*H710</f>
        <v>0</v>
      </c>
      <c r="S710" s="214">
        <v>0</v>
      </c>
      <c r="T710" s="215">
        <f>S710*H710</f>
        <v>0</v>
      </c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R710" s="216" t="s">
        <v>268</v>
      </c>
      <c r="AT710" s="216" t="s">
        <v>159</v>
      </c>
      <c r="AU710" s="216" t="s">
        <v>88</v>
      </c>
      <c r="AY710" s="18" t="s">
        <v>157</v>
      </c>
      <c r="BE710" s="217">
        <f>IF(N710="základní",J710,0)</f>
        <v>0</v>
      </c>
      <c r="BF710" s="217">
        <f>IF(N710="snížená",J710,0)</f>
        <v>0</v>
      </c>
      <c r="BG710" s="217">
        <f>IF(N710="zákl. přenesená",J710,0)</f>
        <v>0</v>
      </c>
      <c r="BH710" s="217">
        <f>IF(N710="sníž. přenesená",J710,0)</f>
        <v>0</v>
      </c>
      <c r="BI710" s="217">
        <f>IF(N710="nulová",J710,0)</f>
        <v>0</v>
      </c>
      <c r="BJ710" s="18" t="s">
        <v>86</v>
      </c>
      <c r="BK710" s="217">
        <f>ROUND(I710*H710,2)</f>
        <v>0</v>
      </c>
      <c r="BL710" s="18" t="s">
        <v>268</v>
      </c>
      <c r="BM710" s="216" t="s">
        <v>1332</v>
      </c>
    </row>
    <row r="711" s="2" customFormat="1">
      <c r="A711" s="39"/>
      <c r="B711" s="40"/>
      <c r="C711" s="41"/>
      <c r="D711" s="218" t="s">
        <v>166</v>
      </c>
      <c r="E711" s="41"/>
      <c r="F711" s="219" t="s">
        <v>1333</v>
      </c>
      <c r="G711" s="41"/>
      <c r="H711" s="41"/>
      <c r="I711" s="220"/>
      <c r="J711" s="41"/>
      <c r="K711" s="41"/>
      <c r="L711" s="45"/>
      <c r="M711" s="221"/>
      <c r="N711" s="222"/>
      <c r="O711" s="85"/>
      <c r="P711" s="85"/>
      <c r="Q711" s="85"/>
      <c r="R711" s="85"/>
      <c r="S711" s="85"/>
      <c r="T711" s="86"/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T711" s="18" t="s">
        <v>166</v>
      </c>
      <c r="AU711" s="18" t="s">
        <v>88</v>
      </c>
    </row>
    <row r="712" s="13" customFormat="1">
      <c r="A712" s="13"/>
      <c r="B712" s="225"/>
      <c r="C712" s="226"/>
      <c r="D712" s="223" t="s">
        <v>170</v>
      </c>
      <c r="E712" s="227" t="s">
        <v>19</v>
      </c>
      <c r="F712" s="228" t="s">
        <v>1264</v>
      </c>
      <c r="G712" s="226"/>
      <c r="H712" s="229">
        <v>12.630000000000001</v>
      </c>
      <c r="I712" s="230"/>
      <c r="J712" s="226"/>
      <c r="K712" s="226"/>
      <c r="L712" s="231"/>
      <c r="M712" s="232"/>
      <c r="N712" s="233"/>
      <c r="O712" s="233"/>
      <c r="P712" s="233"/>
      <c r="Q712" s="233"/>
      <c r="R712" s="233"/>
      <c r="S712" s="233"/>
      <c r="T712" s="234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35" t="s">
        <v>170</v>
      </c>
      <c r="AU712" s="235" t="s">
        <v>88</v>
      </c>
      <c r="AV712" s="13" t="s">
        <v>88</v>
      </c>
      <c r="AW712" s="13" t="s">
        <v>37</v>
      </c>
      <c r="AX712" s="13" t="s">
        <v>78</v>
      </c>
      <c r="AY712" s="235" t="s">
        <v>157</v>
      </c>
    </row>
    <row r="713" s="2" customFormat="1" ht="16.5" customHeight="1">
      <c r="A713" s="39"/>
      <c r="B713" s="40"/>
      <c r="C713" s="205" t="s">
        <v>1334</v>
      </c>
      <c r="D713" s="205" t="s">
        <v>159</v>
      </c>
      <c r="E713" s="206" t="s">
        <v>1335</v>
      </c>
      <c r="F713" s="207" t="s">
        <v>1336</v>
      </c>
      <c r="G713" s="208" t="s">
        <v>1337</v>
      </c>
      <c r="H713" s="209">
        <v>1</v>
      </c>
      <c r="I713" s="210"/>
      <c r="J713" s="211">
        <f>ROUND(I713*H713,2)</f>
        <v>0</v>
      </c>
      <c r="K713" s="207" t="s">
        <v>19</v>
      </c>
      <c r="L713" s="45"/>
      <c r="M713" s="212" t="s">
        <v>19</v>
      </c>
      <c r="N713" s="213" t="s">
        <v>49</v>
      </c>
      <c r="O713" s="85"/>
      <c r="P713" s="214">
        <f>O713*H713</f>
        <v>0</v>
      </c>
      <c r="Q713" s="214">
        <v>0</v>
      </c>
      <c r="R713" s="214">
        <f>Q713*H713</f>
        <v>0</v>
      </c>
      <c r="S713" s="214">
        <v>0</v>
      </c>
      <c r="T713" s="215">
        <f>S713*H713</f>
        <v>0</v>
      </c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R713" s="216" t="s">
        <v>268</v>
      </c>
      <c r="AT713" s="216" t="s">
        <v>159</v>
      </c>
      <c r="AU713" s="216" t="s">
        <v>88</v>
      </c>
      <c r="AY713" s="18" t="s">
        <v>157</v>
      </c>
      <c r="BE713" s="217">
        <f>IF(N713="základní",J713,0)</f>
        <v>0</v>
      </c>
      <c r="BF713" s="217">
        <f>IF(N713="snížená",J713,0)</f>
        <v>0</v>
      </c>
      <c r="BG713" s="217">
        <f>IF(N713="zákl. přenesená",J713,0)</f>
        <v>0</v>
      </c>
      <c r="BH713" s="217">
        <f>IF(N713="sníž. přenesená",J713,0)</f>
        <v>0</v>
      </c>
      <c r="BI713" s="217">
        <f>IF(N713="nulová",J713,0)</f>
        <v>0</v>
      </c>
      <c r="BJ713" s="18" t="s">
        <v>86</v>
      </c>
      <c r="BK713" s="217">
        <f>ROUND(I713*H713,2)</f>
        <v>0</v>
      </c>
      <c r="BL713" s="18" t="s">
        <v>268</v>
      </c>
      <c r="BM713" s="216" t="s">
        <v>1338</v>
      </c>
    </row>
    <row r="714" s="2" customFormat="1">
      <c r="A714" s="39"/>
      <c r="B714" s="40"/>
      <c r="C714" s="41"/>
      <c r="D714" s="223" t="s">
        <v>168</v>
      </c>
      <c r="E714" s="41"/>
      <c r="F714" s="224" t="s">
        <v>1339</v>
      </c>
      <c r="G714" s="41"/>
      <c r="H714" s="41"/>
      <c r="I714" s="220"/>
      <c r="J714" s="41"/>
      <c r="K714" s="41"/>
      <c r="L714" s="45"/>
      <c r="M714" s="221"/>
      <c r="N714" s="222"/>
      <c r="O714" s="85"/>
      <c r="P714" s="85"/>
      <c r="Q714" s="85"/>
      <c r="R714" s="85"/>
      <c r="S714" s="85"/>
      <c r="T714" s="86"/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T714" s="18" t="s">
        <v>168</v>
      </c>
      <c r="AU714" s="18" t="s">
        <v>88</v>
      </c>
    </row>
    <row r="715" s="2" customFormat="1" ht="24.15" customHeight="1">
      <c r="A715" s="39"/>
      <c r="B715" s="40"/>
      <c r="C715" s="205" t="s">
        <v>1340</v>
      </c>
      <c r="D715" s="205" t="s">
        <v>159</v>
      </c>
      <c r="E715" s="206" t="s">
        <v>1341</v>
      </c>
      <c r="F715" s="207" t="s">
        <v>1342</v>
      </c>
      <c r="G715" s="208" t="s">
        <v>1016</v>
      </c>
      <c r="H715" s="246"/>
      <c r="I715" s="210"/>
      <c r="J715" s="211">
        <f>ROUND(I715*H715,2)</f>
        <v>0</v>
      </c>
      <c r="K715" s="207" t="s">
        <v>163</v>
      </c>
      <c r="L715" s="45"/>
      <c r="M715" s="212" t="s">
        <v>19</v>
      </c>
      <c r="N715" s="213" t="s">
        <v>49</v>
      </c>
      <c r="O715" s="85"/>
      <c r="P715" s="214">
        <f>O715*H715</f>
        <v>0</v>
      </c>
      <c r="Q715" s="214">
        <v>0</v>
      </c>
      <c r="R715" s="214">
        <f>Q715*H715</f>
        <v>0</v>
      </c>
      <c r="S715" s="214">
        <v>0</v>
      </c>
      <c r="T715" s="215">
        <f>S715*H715</f>
        <v>0</v>
      </c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R715" s="216" t="s">
        <v>268</v>
      </c>
      <c r="AT715" s="216" t="s">
        <v>159</v>
      </c>
      <c r="AU715" s="216" t="s">
        <v>88</v>
      </c>
      <c r="AY715" s="18" t="s">
        <v>157</v>
      </c>
      <c r="BE715" s="217">
        <f>IF(N715="základní",J715,0)</f>
        <v>0</v>
      </c>
      <c r="BF715" s="217">
        <f>IF(N715="snížená",J715,0)</f>
        <v>0</v>
      </c>
      <c r="BG715" s="217">
        <f>IF(N715="zákl. přenesená",J715,0)</f>
        <v>0</v>
      </c>
      <c r="BH715" s="217">
        <f>IF(N715="sníž. přenesená",J715,0)</f>
        <v>0</v>
      </c>
      <c r="BI715" s="217">
        <f>IF(N715="nulová",J715,0)</f>
        <v>0</v>
      </c>
      <c r="BJ715" s="18" t="s">
        <v>86</v>
      </c>
      <c r="BK715" s="217">
        <f>ROUND(I715*H715,2)</f>
        <v>0</v>
      </c>
      <c r="BL715" s="18" t="s">
        <v>268</v>
      </c>
      <c r="BM715" s="216" t="s">
        <v>1343</v>
      </c>
    </row>
    <row r="716" s="2" customFormat="1">
      <c r="A716" s="39"/>
      <c r="B716" s="40"/>
      <c r="C716" s="41"/>
      <c r="D716" s="218" t="s">
        <v>166</v>
      </c>
      <c r="E716" s="41"/>
      <c r="F716" s="219" t="s">
        <v>1344</v>
      </c>
      <c r="G716" s="41"/>
      <c r="H716" s="41"/>
      <c r="I716" s="220"/>
      <c r="J716" s="41"/>
      <c r="K716" s="41"/>
      <c r="L716" s="45"/>
      <c r="M716" s="221"/>
      <c r="N716" s="222"/>
      <c r="O716" s="85"/>
      <c r="P716" s="85"/>
      <c r="Q716" s="85"/>
      <c r="R716" s="85"/>
      <c r="S716" s="85"/>
      <c r="T716" s="86"/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T716" s="18" t="s">
        <v>166</v>
      </c>
      <c r="AU716" s="18" t="s">
        <v>88</v>
      </c>
    </row>
    <row r="717" s="12" customFormat="1" ht="22.8" customHeight="1">
      <c r="A717" s="12"/>
      <c r="B717" s="189"/>
      <c r="C717" s="190"/>
      <c r="D717" s="191" t="s">
        <v>77</v>
      </c>
      <c r="E717" s="203" t="s">
        <v>1345</v>
      </c>
      <c r="F717" s="203" t="s">
        <v>1346</v>
      </c>
      <c r="G717" s="190"/>
      <c r="H717" s="190"/>
      <c r="I717" s="193"/>
      <c r="J717" s="204">
        <f>BK717</f>
        <v>0</v>
      </c>
      <c r="K717" s="190"/>
      <c r="L717" s="195"/>
      <c r="M717" s="196"/>
      <c r="N717" s="197"/>
      <c r="O717" s="197"/>
      <c r="P717" s="198">
        <f>SUM(P718:P765)</f>
        <v>0</v>
      </c>
      <c r="Q717" s="197"/>
      <c r="R717" s="198">
        <f>SUM(R718:R765)</f>
        <v>0.23402999999999999</v>
      </c>
      <c r="S717" s="197"/>
      <c r="T717" s="199">
        <f>SUM(T718:T765)</f>
        <v>0</v>
      </c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R717" s="200" t="s">
        <v>88</v>
      </c>
      <c r="AT717" s="201" t="s">
        <v>77</v>
      </c>
      <c r="AU717" s="201" t="s">
        <v>86</v>
      </c>
      <c r="AY717" s="200" t="s">
        <v>157</v>
      </c>
      <c r="BK717" s="202">
        <f>SUM(BK718:BK765)</f>
        <v>0</v>
      </c>
    </row>
    <row r="718" s="2" customFormat="1" ht="21.75" customHeight="1">
      <c r="A718" s="39"/>
      <c r="B718" s="40"/>
      <c r="C718" s="205" t="s">
        <v>1347</v>
      </c>
      <c r="D718" s="205" t="s">
        <v>159</v>
      </c>
      <c r="E718" s="206" t="s">
        <v>1348</v>
      </c>
      <c r="F718" s="207" t="s">
        <v>1349</v>
      </c>
      <c r="G718" s="208" t="s">
        <v>320</v>
      </c>
      <c r="H718" s="209">
        <v>82</v>
      </c>
      <c r="I718" s="210"/>
      <c r="J718" s="211">
        <f>ROUND(I718*H718,2)</f>
        <v>0</v>
      </c>
      <c r="K718" s="207" t="s">
        <v>175</v>
      </c>
      <c r="L718" s="45"/>
      <c r="M718" s="212" t="s">
        <v>19</v>
      </c>
      <c r="N718" s="213" t="s">
        <v>49</v>
      </c>
      <c r="O718" s="85"/>
      <c r="P718" s="214">
        <f>O718*H718</f>
        <v>0</v>
      </c>
      <c r="Q718" s="214">
        <v>0.0011900000000000001</v>
      </c>
      <c r="R718" s="214">
        <f>Q718*H718</f>
        <v>0.09758</v>
      </c>
      <c r="S718" s="214">
        <v>0</v>
      </c>
      <c r="T718" s="215">
        <f>S718*H718</f>
        <v>0</v>
      </c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R718" s="216" t="s">
        <v>268</v>
      </c>
      <c r="AT718" s="216" t="s">
        <v>159</v>
      </c>
      <c r="AU718" s="216" t="s">
        <v>88</v>
      </c>
      <c r="AY718" s="18" t="s">
        <v>157</v>
      </c>
      <c r="BE718" s="217">
        <f>IF(N718="základní",J718,0)</f>
        <v>0</v>
      </c>
      <c r="BF718" s="217">
        <f>IF(N718="snížená",J718,0)</f>
        <v>0</v>
      </c>
      <c r="BG718" s="217">
        <f>IF(N718="zákl. přenesená",J718,0)</f>
        <v>0</v>
      </c>
      <c r="BH718" s="217">
        <f>IF(N718="sníž. přenesená",J718,0)</f>
        <v>0</v>
      </c>
      <c r="BI718" s="217">
        <f>IF(N718="nulová",J718,0)</f>
        <v>0</v>
      </c>
      <c r="BJ718" s="18" t="s">
        <v>86</v>
      </c>
      <c r="BK718" s="217">
        <f>ROUND(I718*H718,2)</f>
        <v>0</v>
      </c>
      <c r="BL718" s="18" t="s">
        <v>268</v>
      </c>
      <c r="BM718" s="216" t="s">
        <v>1350</v>
      </c>
    </row>
    <row r="719" s="2" customFormat="1">
      <c r="A719" s="39"/>
      <c r="B719" s="40"/>
      <c r="C719" s="41"/>
      <c r="D719" s="218" t="s">
        <v>166</v>
      </c>
      <c r="E719" s="41"/>
      <c r="F719" s="219" t="s">
        <v>1351</v>
      </c>
      <c r="G719" s="41"/>
      <c r="H719" s="41"/>
      <c r="I719" s="220"/>
      <c r="J719" s="41"/>
      <c r="K719" s="41"/>
      <c r="L719" s="45"/>
      <c r="M719" s="221"/>
      <c r="N719" s="222"/>
      <c r="O719" s="85"/>
      <c r="P719" s="85"/>
      <c r="Q719" s="85"/>
      <c r="R719" s="85"/>
      <c r="S719" s="85"/>
      <c r="T719" s="86"/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T719" s="18" t="s">
        <v>166</v>
      </c>
      <c r="AU719" s="18" t="s">
        <v>88</v>
      </c>
    </row>
    <row r="720" s="13" customFormat="1">
      <c r="A720" s="13"/>
      <c r="B720" s="225"/>
      <c r="C720" s="226"/>
      <c r="D720" s="223" t="s">
        <v>170</v>
      </c>
      <c r="E720" s="227" t="s">
        <v>19</v>
      </c>
      <c r="F720" s="228" t="s">
        <v>1352</v>
      </c>
      <c r="G720" s="226"/>
      <c r="H720" s="229">
        <v>43</v>
      </c>
      <c r="I720" s="230"/>
      <c r="J720" s="226"/>
      <c r="K720" s="226"/>
      <c r="L720" s="231"/>
      <c r="M720" s="232"/>
      <c r="N720" s="233"/>
      <c r="O720" s="233"/>
      <c r="P720" s="233"/>
      <c r="Q720" s="233"/>
      <c r="R720" s="233"/>
      <c r="S720" s="233"/>
      <c r="T720" s="234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35" t="s">
        <v>170</v>
      </c>
      <c r="AU720" s="235" t="s">
        <v>88</v>
      </c>
      <c r="AV720" s="13" t="s">
        <v>88</v>
      </c>
      <c r="AW720" s="13" t="s">
        <v>37</v>
      </c>
      <c r="AX720" s="13" t="s">
        <v>78</v>
      </c>
      <c r="AY720" s="235" t="s">
        <v>157</v>
      </c>
    </row>
    <row r="721" s="13" customFormat="1">
      <c r="A721" s="13"/>
      <c r="B721" s="225"/>
      <c r="C721" s="226"/>
      <c r="D721" s="223" t="s">
        <v>170</v>
      </c>
      <c r="E721" s="227" t="s">
        <v>19</v>
      </c>
      <c r="F721" s="228" t="s">
        <v>1353</v>
      </c>
      <c r="G721" s="226"/>
      <c r="H721" s="229">
        <v>39</v>
      </c>
      <c r="I721" s="230"/>
      <c r="J721" s="226"/>
      <c r="K721" s="226"/>
      <c r="L721" s="231"/>
      <c r="M721" s="232"/>
      <c r="N721" s="233"/>
      <c r="O721" s="233"/>
      <c r="P721" s="233"/>
      <c r="Q721" s="233"/>
      <c r="R721" s="233"/>
      <c r="S721" s="233"/>
      <c r="T721" s="234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35" t="s">
        <v>170</v>
      </c>
      <c r="AU721" s="235" t="s">
        <v>88</v>
      </c>
      <c r="AV721" s="13" t="s">
        <v>88</v>
      </c>
      <c r="AW721" s="13" t="s">
        <v>37</v>
      </c>
      <c r="AX721" s="13" t="s">
        <v>78</v>
      </c>
      <c r="AY721" s="235" t="s">
        <v>157</v>
      </c>
    </row>
    <row r="722" s="2" customFormat="1" ht="21.75" customHeight="1">
      <c r="A722" s="39"/>
      <c r="B722" s="40"/>
      <c r="C722" s="205" t="s">
        <v>1354</v>
      </c>
      <c r="D722" s="205" t="s">
        <v>159</v>
      </c>
      <c r="E722" s="206" t="s">
        <v>1355</v>
      </c>
      <c r="F722" s="207" t="s">
        <v>1356</v>
      </c>
      <c r="G722" s="208" t="s">
        <v>320</v>
      </c>
      <c r="H722" s="209">
        <v>53</v>
      </c>
      <c r="I722" s="210"/>
      <c r="J722" s="211">
        <f>ROUND(I722*H722,2)</f>
        <v>0</v>
      </c>
      <c r="K722" s="207" t="s">
        <v>175</v>
      </c>
      <c r="L722" s="45"/>
      <c r="M722" s="212" t="s">
        <v>19</v>
      </c>
      <c r="N722" s="213" t="s">
        <v>49</v>
      </c>
      <c r="O722" s="85"/>
      <c r="P722" s="214">
        <f>O722*H722</f>
        <v>0</v>
      </c>
      <c r="Q722" s="214">
        <v>0.0013600000000000001</v>
      </c>
      <c r="R722" s="214">
        <f>Q722*H722</f>
        <v>0.072080000000000005</v>
      </c>
      <c r="S722" s="214">
        <v>0</v>
      </c>
      <c r="T722" s="215">
        <f>S722*H722</f>
        <v>0</v>
      </c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R722" s="216" t="s">
        <v>268</v>
      </c>
      <c r="AT722" s="216" t="s">
        <v>159</v>
      </c>
      <c r="AU722" s="216" t="s">
        <v>88</v>
      </c>
      <c r="AY722" s="18" t="s">
        <v>157</v>
      </c>
      <c r="BE722" s="217">
        <f>IF(N722="základní",J722,0)</f>
        <v>0</v>
      </c>
      <c r="BF722" s="217">
        <f>IF(N722="snížená",J722,0)</f>
        <v>0</v>
      </c>
      <c r="BG722" s="217">
        <f>IF(N722="zákl. přenesená",J722,0)</f>
        <v>0</v>
      </c>
      <c r="BH722" s="217">
        <f>IF(N722="sníž. přenesená",J722,0)</f>
        <v>0</v>
      </c>
      <c r="BI722" s="217">
        <f>IF(N722="nulová",J722,0)</f>
        <v>0</v>
      </c>
      <c r="BJ722" s="18" t="s">
        <v>86</v>
      </c>
      <c r="BK722" s="217">
        <f>ROUND(I722*H722,2)</f>
        <v>0</v>
      </c>
      <c r="BL722" s="18" t="s">
        <v>268</v>
      </c>
      <c r="BM722" s="216" t="s">
        <v>1357</v>
      </c>
    </row>
    <row r="723" s="2" customFormat="1">
      <c r="A723" s="39"/>
      <c r="B723" s="40"/>
      <c r="C723" s="41"/>
      <c r="D723" s="218" t="s">
        <v>166</v>
      </c>
      <c r="E723" s="41"/>
      <c r="F723" s="219" t="s">
        <v>1358</v>
      </c>
      <c r="G723" s="41"/>
      <c r="H723" s="41"/>
      <c r="I723" s="220"/>
      <c r="J723" s="41"/>
      <c r="K723" s="41"/>
      <c r="L723" s="45"/>
      <c r="M723" s="221"/>
      <c r="N723" s="222"/>
      <c r="O723" s="85"/>
      <c r="P723" s="85"/>
      <c r="Q723" s="85"/>
      <c r="R723" s="85"/>
      <c r="S723" s="85"/>
      <c r="T723" s="86"/>
      <c r="U723" s="39"/>
      <c r="V723" s="39"/>
      <c r="W723" s="39"/>
      <c r="X723" s="39"/>
      <c r="Y723" s="39"/>
      <c r="Z723" s="39"/>
      <c r="AA723" s="39"/>
      <c r="AB723" s="39"/>
      <c r="AC723" s="39"/>
      <c r="AD723" s="39"/>
      <c r="AE723" s="39"/>
      <c r="AT723" s="18" t="s">
        <v>166</v>
      </c>
      <c r="AU723" s="18" t="s">
        <v>88</v>
      </c>
    </row>
    <row r="724" s="13" customFormat="1">
      <c r="A724" s="13"/>
      <c r="B724" s="225"/>
      <c r="C724" s="226"/>
      <c r="D724" s="223" t="s">
        <v>170</v>
      </c>
      <c r="E724" s="227" t="s">
        <v>19</v>
      </c>
      <c r="F724" s="228" t="s">
        <v>1359</v>
      </c>
      <c r="G724" s="226"/>
      <c r="H724" s="229">
        <v>25</v>
      </c>
      <c r="I724" s="230"/>
      <c r="J724" s="226"/>
      <c r="K724" s="226"/>
      <c r="L724" s="231"/>
      <c r="M724" s="232"/>
      <c r="N724" s="233"/>
      <c r="O724" s="233"/>
      <c r="P724" s="233"/>
      <c r="Q724" s="233"/>
      <c r="R724" s="233"/>
      <c r="S724" s="233"/>
      <c r="T724" s="234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35" t="s">
        <v>170</v>
      </c>
      <c r="AU724" s="235" t="s">
        <v>88</v>
      </c>
      <c r="AV724" s="13" t="s">
        <v>88</v>
      </c>
      <c r="AW724" s="13" t="s">
        <v>37</v>
      </c>
      <c r="AX724" s="13" t="s">
        <v>78</v>
      </c>
      <c r="AY724" s="235" t="s">
        <v>157</v>
      </c>
    </row>
    <row r="725" s="13" customFormat="1">
      <c r="A725" s="13"/>
      <c r="B725" s="225"/>
      <c r="C725" s="226"/>
      <c r="D725" s="223" t="s">
        <v>170</v>
      </c>
      <c r="E725" s="227" t="s">
        <v>19</v>
      </c>
      <c r="F725" s="228" t="s">
        <v>1360</v>
      </c>
      <c r="G725" s="226"/>
      <c r="H725" s="229">
        <v>28</v>
      </c>
      <c r="I725" s="230"/>
      <c r="J725" s="226"/>
      <c r="K725" s="226"/>
      <c r="L725" s="231"/>
      <c r="M725" s="232"/>
      <c r="N725" s="233"/>
      <c r="O725" s="233"/>
      <c r="P725" s="233"/>
      <c r="Q725" s="233"/>
      <c r="R725" s="233"/>
      <c r="S725" s="233"/>
      <c r="T725" s="234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35" t="s">
        <v>170</v>
      </c>
      <c r="AU725" s="235" t="s">
        <v>88</v>
      </c>
      <c r="AV725" s="13" t="s">
        <v>88</v>
      </c>
      <c r="AW725" s="13" t="s">
        <v>37</v>
      </c>
      <c r="AX725" s="13" t="s">
        <v>78</v>
      </c>
      <c r="AY725" s="235" t="s">
        <v>157</v>
      </c>
    </row>
    <row r="726" s="2" customFormat="1" ht="21.75" customHeight="1">
      <c r="A726" s="39"/>
      <c r="B726" s="40"/>
      <c r="C726" s="205" t="s">
        <v>1361</v>
      </c>
      <c r="D726" s="205" t="s">
        <v>159</v>
      </c>
      <c r="E726" s="206" t="s">
        <v>1362</v>
      </c>
      <c r="F726" s="207" t="s">
        <v>1363</v>
      </c>
      <c r="G726" s="208" t="s">
        <v>320</v>
      </c>
      <c r="H726" s="209">
        <v>8</v>
      </c>
      <c r="I726" s="210"/>
      <c r="J726" s="211">
        <f>ROUND(I726*H726,2)</f>
        <v>0</v>
      </c>
      <c r="K726" s="207" t="s">
        <v>175</v>
      </c>
      <c r="L726" s="45"/>
      <c r="M726" s="212" t="s">
        <v>19</v>
      </c>
      <c r="N726" s="213" t="s">
        <v>49</v>
      </c>
      <c r="O726" s="85"/>
      <c r="P726" s="214">
        <f>O726*H726</f>
        <v>0</v>
      </c>
      <c r="Q726" s="214">
        <v>0.0025899999999999999</v>
      </c>
      <c r="R726" s="214">
        <f>Q726*H726</f>
        <v>0.020719999999999999</v>
      </c>
      <c r="S726" s="214">
        <v>0</v>
      </c>
      <c r="T726" s="215">
        <f>S726*H726</f>
        <v>0</v>
      </c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R726" s="216" t="s">
        <v>268</v>
      </c>
      <c r="AT726" s="216" t="s">
        <v>159</v>
      </c>
      <c r="AU726" s="216" t="s">
        <v>88</v>
      </c>
      <c r="AY726" s="18" t="s">
        <v>157</v>
      </c>
      <c r="BE726" s="217">
        <f>IF(N726="základní",J726,0)</f>
        <v>0</v>
      </c>
      <c r="BF726" s="217">
        <f>IF(N726="snížená",J726,0)</f>
        <v>0</v>
      </c>
      <c r="BG726" s="217">
        <f>IF(N726="zákl. přenesená",J726,0)</f>
        <v>0</v>
      </c>
      <c r="BH726" s="217">
        <f>IF(N726="sníž. přenesená",J726,0)</f>
        <v>0</v>
      </c>
      <c r="BI726" s="217">
        <f>IF(N726="nulová",J726,0)</f>
        <v>0</v>
      </c>
      <c r="BJ726" s="18" t="s">
        <v>86</v>
      </c>
      <c r="BK726" s="217">
        <f>ROUND(I726*H726,2)</f>
        <v>0</v>
      </c>
      <c r="BL726" s="18" t="s">
        <v>268</v>
      </c>
      <c r="BM726" s="216" t="s">
        <v>1364</v>
      </c>
    </row>
    <row r="727" s="2" customFormat="1">
      <c r="A727" s="39"/>
      <c r="B727" s="40"/>
      <c r="C727" s="41"/>
      <c r="D727" s="218" t="s">
        <v>166</v>
      </c>
      <c r="E727" s="41"/>
      <c r="F727" s="219" t="s">
        <v>1365</v>
      </c>
      <c r="G727" s="41"/>
      <c r="H727" s="41"/>
      <c r="I727" s="220"/>
      <c r="J727" s="41"/>
      <c r="K727" s="41"/>
      <c r="L727" s="45"/>
      <c r="M727" s="221"/>
      <c r="N727" s="222"/>
      <c r="O727" s="85"/>
      <c r="P727" s="85"/>
      <c r="Q727" s="85"/>
      <c r="R727" s="85"/>
      <c r="S727" s="85"/>
      <c r="T727" s="86"/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T727" s="18" t="s">
        <v>166</v>
      </c>
      <c r="AU727" s="18" t="s">
        <v>88</v>
      </c>
    </row>
    <row r="728" s="13" customFormat="1">
      <c r="A728" s="13"/>
      <c r="B728" s="225"/>
      <c r="C728" s="226"/>
      <c r="D728" s="223" t="s">
        <v>170</v>
      </c>
      <c r="E728" s="227" t="s">
        <v>19</v>
      </c>
      <c r="F728" s="228" t="s">
        <v>1366</v>
      </c>
      <c r="G728" s="226"/>
      <c r="H728" s="229">
        <v>8</v>
      </c>
      <c r="I728" s="230"/>
      <c r="J728" s="226"/>
      <c r="K728" s="226"/>
      <c r="L728" s="231"/>
      <c r="M728" s="232"/>
      <c r="N728" s="233"/>
      <c r="O728" s="233"/>
      <c r="P728" s="233"/>
      <c r="Q728" s="233"/>
      <c r="R728" s="233"/>
      <c r="S728" s="233"/>
      <c r="T728" s="234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35" t="s">
        <v>170</v>
      </c>
      <c r="AU728" s="235" t="s">
        <v>88</v>
      </c>
      <c r="AV728" s="13" t="s">
        <v>88</v>
      </c>
      <c r="AW728" s="13" t="s">
        <v>37</v>
      </c>
      <c r="AX728" s="13" t="s">
        <v>78</v>
      </c>
      <c r="AY728" s="235" t="s">
        <v>157</v>
      </c>
    </row>
    <row r="729" s="14" customFormat="1">
      <c r="A729" s="14"/>
      <c r="B729" s="247"/>
      <c r="C729" s="248"/>
      <c r="D729" s="223" t="s">
        <v>170</v>
      </c>
      <c r="E729" s="249" t="s">
        <v>19</v>
      </c>
      <c r="F729" s="250" t="s">
        <v>1367</v>
      </c>
      <c r="G729" s="248"/>
      <c r="H729" s="249" t="s">
        <v>19</v>
      </c>
      <c r="I729" s="251"/>
      <c r="J729" s="248"/>
      <c r="K729" s="248"/>
      <c r="L729" s="252"/>
      <c r="M729" s="253"/>
      <c r="N729" s="254"/>
      <c r="O729" s="254"/>
      <c r="P729" s="254"/>
      <c r="Q729" s="254"/>
      <c r="R729" s="254"/>
      <c r="S729" s="254"/>
      <c r="T729" s="255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56" t="s">
        <v>170</v>
      </c>
      <c r="AU729" s="256" t="s">
        <v>88</v>
      </c>
      <c r="AV729" s="14" t="s">
        <v>86</v>
      </c>
      <c r="AW729" s="14" t="s">
        <v>37</v>
      </c>
      <c r="AX729" s="14" t="s">
        <v>78</v>
      </c>
      <c r="AY729" s="256" t="s">
        <v>157</v>
      </c>
    </row>
    <row r="730" s="2" customFormat="1" ht="24.15" customHeight="1">
      <c r="A730" s="39"/>
      <c r="B730" s="40"/>
      <c r="C730" s="205" t="s">
        <v>1368</v>
      </c>
      <c r="D730" s="205" t="s">
        <v>159</v>
      </c>
      <c r="E730" s="206" t="s">
        <v>1369</v>
      </c>
      <c r="F730" s="207" t="s">
        <v>1370</v>
      </c>
      <c r="G730" s="208" t="s">
        <v>320</v>
      </c>
      <c r="H730" s="209">
        <v>43</v>
      </c>
      <c r="I730" s="210"/>
      <c r="J730" s="211">
        <f>ROUND(I730*H730,2)</f>
        <v>0</v>
      </c>
      <c r="K730" s="207" t="s">
        <v>175</v>
      </c>
      <c r="L730" s="45"/>
      <c r="M730" s="212" t="s">
        <v>19</v>
      </c>
      <c r="N730" s="213" t="s">
        <v>49</v>
      </c>
      <c r="O730" s="85"/>
      <c r="P730" s="214">
        <f>O730*H730</f>
        <v>0</v>
      </c>
      <c r="Q730" s="214">
        <v>0.00034000000000000002</v>
      </c>
      <c r="R730" s="214">
        <f>Q730*H730</f>
        <v>0.014620000000000001</v>
      </c>
      <c r="S730" s="214">
        <v>0</v>
      </c>
      <c r="T730" s="215">
        <f>S730*H730</f>
        <v>0</v>
      </c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R730" s="216" t="s">
        <v>268</v>
      </c>
      <c r="AT730" s="216" t="s">
        <v>159</v>
      </c>
      <c r="AU730" s="216" t="s">
        <v>88</v>
      </c>
      <c r="AY730" s="18" t="s">
        <v>157</v>
      </c>
      <c r="BE730" s="217">
        <f>IF(N730="základní",J730,0)</f>
        <v>0</v>
      </c>
      <c r="BF730" s="217">
        <f>IF(N730="snížená",J730,0)</f>
        <v>0</v>
      </c>
      <c r="BG730" s="217">
        <f>IF(N730="zákl. přenesená",J730,0)</f>
        <v>0</v>
      </c>
      <c r="BH730" s="217">
        <f>IF(N730="sníž. přenesená",J730,0)</f>
        <v>0</v>
      </c>
      <c r="BI730" s="217">
        <f>IF(N730="nulová",J730,0)</f>
        <v>0</v>
      </c>
      <c r="BJ730" s="18" t="s">
        <v>86</v>
      </c>
      <c r="BK730" s="217">
        <f>ROUND(I730*H730,2)</f>
        <v>0</v>
      </c>
      <c r="BL730" s="18" t="s">
        <v>268</v>
      </c>
      <c r="BM730" s="216" t="s">
        <v>1371</v>
      </c>
    </row>
    <row r="731" s="2" customFormat="1">
      <c r="A731" s="39"/>
      <c r="B731" s="40"/>
      <c r="C731" s="41"/>
      <c r="D731" s="218" t="s">
        <v>166</v>
      </c>
      <c r="E731" s="41"/>
      <c r="F731" s="219" t="s">
        <v>1372</v>
      </c>
      <c r="G731" s="41"/>
      <c r="H731" s="41"/>
      <c r="I731" s="220"/>
      <c r="J731" s="41"/>
      <c r="K731" s="41"/>
      <c r="L731" s="45"/>
      <c r="M731" s="221"/>
      <c r="N731" s="222"/>
      <c r="O731" s="85"/>
      <c r="P731" s="85"/>
      <c r="Q731" s="85"/>
      <c r="R731" s="85"/>
      <c r="S731" s="85"/>
      <c r="T731" s="86"/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T731" s="18" t="s">
        <v>166</v>
      </c>
      <c r="AU731" s="18" t="s">
        <v>88</v>
      </c>
    </row>
    <row r="732" s="13" customFormat="1">
      <c r="A732" s="13"/>
      <c r="B732" s="225"/>
      <c r="C732" s="226"/>
      <c r="D732" s="223" t="s">
        <v>170</v>
      </c>
      <c r="E732" s="227" t="s">
        <v>19</v>
      </c>
      <c r="F732" s="228" t="s">
        <v>1352</v>
      </c>
      <c r="G732" s="226"/>
      <c r="H732" s="229">
        <v>43</v>
      </c>
      <c r="I732" s="230"/>
      <c r="J732" s="226"/>
      <c r="K732" s="226"/>
      <c r="L732" s="231"/>
      <c r="M732" s="232"/>
      <c r="N732" s="233"/>
      <c r="O732" s="233"/>
      <c r="P732" s="233"/>
      <c r="Q732" s="233"/>
      <c r="R732" s="233"/>
      <c r="S732" s="233"/>
      <c r="T732" s="234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35" t="s">
        <v>170</v>
      </c>
      <c r="AU732" s="235" t="s">
        <v>88</v>
      </c>
      <c r="AV732" s="13" t="s">
        <v>88</v>
      </c>
      <c r="AW732" s="13" t="s">
        <v>37</v>
      </c>
      <c r="AX732" s="13" t="s">
        <v>78</v>
      </c>
      <c r="AY732" s="235" t="s">
        <v>157</v>
      </c>
    </row>
    <row r="733" s="2" customFormat="1" ht="33" customHeight="1">
      <c r="A733" s="39"/>
      <c r="B733" s="40"/>
      <c r="C733" s="205" t="s">
        <v>1373</v>
      </c>
      <c r="D733" s="205" t="s">
        <v>159</v>
      </c>
      <c r="E733" s="206" t="s">
        <v>1374</v>
      </c>
      <c r="F733" s="207" t="s">
        <v>1375</v>
      </c>
      <c r="G733" s="208" t="s">
        <v>320</v>
      </c>
      <c r="H733" s="209">
        <v>33</v>
      </c>
      <c r="I733" s="210"/>
      <c r="J733" s="211">
        <f>ROUND(I733*H733,2)</f>
        <v>0</v>
      </c>
      <c r="K733" s="207" t="s">
        <v>175</v>
      </c>
      <c r="L733" s="45"/>
      <c r="M733" s="212" t="s">
        <v>19</v>
      </c>
      <c r="N733" s="213" t="s">
        <v>49</v>
      </c>
      <c r="O733" s="85"/>
      <c r="P733" s="214">
        <f>O733*H733</f>
        <v>0</v>
      </c>
      <c r="Q733" s="214">
        <v>0.00010000000000000001</v>
      </c>
      <c r="R733" s="214">
        <f>Q733*H733</f>
        <v>0.0033</v>
      </c>
      <c r="S733" s="214">
        <v>0</v>
      </c>
      <c r="T733" s="215">
        <f>S733*H733</f>
        <v>0</v>
      </c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  <c r="AR733" s="216" t="s">
        <v>268</v>
      </c>
      <c r="AT733" s="216" t="s">
        <v>159</v>
      </c>
      <c r="AU733" s="216" t="s">
        <v>88</v>
      </c>
      <c r="AY733" s="18" t="s">
        <v>157</v>
      </c>
      <c r="BE733" s="217">
        <f>IF(N733="základní",J733,0)</f>
        <v>0</v>
      </c>
      <c r="BF733" s="217">
        <f>IF(N733="snížená",J733,0)</f>
        <v>0</v>
      </c>
      <c r="BG733" s="217">
        <f>IF(N733="zákl. přenesená",J733,0)</f>
        <v>0</v>
      </c>
      <c r="BH733" s="217">
        <f>IF(N733="sníž. přenesená",J733,0)</f>
        <v>0</v>
      </c>
      <c r="BI733" s="217">
        <f>IF(N733="nulová",J733,0)</f>
        <v>0</v>
      </c>
      <c r="BJ733" s="18" t="s">
        <v>86</v>
      </c>
      <c r="BK733" s="217">
        <f>ROUND(I733*H733,2)</f>
        <v>0</v>
      </c>
      <c r="BL733" s="18" t="s">
        <v>268</v>
      </c>
      <c r="BM733" s="216" t="s">
        <v>1376</v>
      </c>
    </row>
    <row r="734" s="2" customFormat="1">
      <c r="A734" s="39"/>
      <c r="B734" s="40"/>
      <c r="C734" s="41"/>
      <c r="D734" s="218" t="s">
        <v>166</v>
      </c>
      <c r="E734" s="41"/>
      <c r="F734" s="219" t="s">
        <v>1377</v>
      </c>
      <c r="G734" s="41"/>
      <c r="H734" s="41"/>
      <c r="I734" s="220"/>
      <c r="J734" s="41"/>
      <c r="K734" s="41"/>
      <c r="L734" s="45"/>
      <c r="M734" s="221"/>
      <c r="N734" s="222"/>
      <c r="O734" s="85"/>
      <c r="P734" s="85"/>
      <c r="Q734" s="85"/>
      <c r="R734" s="85"/>
      <c r="S734" s="85"/>
      <c r="T734" s="86"/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T734" s="18" t="s">
        <v>166</v>
      </c>
      <c r="AU734" s="18" t="s">
        <v>88</v>
      </c>
    </row>
    <row r="735" s="13" customFormat="1">
      <c r="A735" s="13"/>
      <c r="B735" s="225"/>
      <c r="C735" s="226"/>
      <c r="D735" s="223" t="s">
        <v>170</v>
      </c>
      <c r="E735" s="227" t="s">
        <v>19</v>
      </c>
      <c r="F735" s="228" t="s">
        <v>1378</v>
      </c>
      <c r="G735" s="226"/>
      <c r="H735" s="229">
        <v>33</v>
      </c>
      <c r="I735" s="230"/>
      <c r="J735" s="226"/>
      <c r="K735" s="226"/>
      <c r="L735" s="231"/>
      <c r="M735" s="232"/>
      <c r="N735" s="233"/>
      <c r="O735" s="233"/>
      <c r="P735" s="233"/>
      <c r="Q735" s="233"/>
      <c r="R735" s="233"/>
      <c r="S735" s="233"/>
      <c r="T735" s="234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35" t="s">
        <v>170</v>
      </c>
      <c r="AU735" s="235" t="s">
        <v>88</v>
      </c>
      <c r="AV735" s="13" t="s">
        <v>88</v>
      </c>
      <c r="AW735" s="13" t="s">
        <v>37</v>
      </c>
      <c r="AX735" s="13" t="s">
        <v>78</v>
      </c>
      <c r="AY735" s="235" t="s">
        <v>157</v>
      </c>
    </row>
    <row r="736" s="2" customFormat="1" ht="33" customHeight="1">
      <c r="A736" s="39"/>
      <c r="B736" s="40"/>
      <c r="C736" s="205" t="s">
        <v>1379</v>
      </c>
      <c r="D736" s="205" t="s">
        <v>159</v>
      </c>
      <c r="E736" s="206" t="s">
        <v>1380</v>
      </c>
      <c r="F736" s="207" t="s">
        <v>1381</v>
      </c>
      <c r="G736" s="208" t="s">
        <v>320</v>
      </c>
      <c r="H736" s="209">
        <v>39</v>
      </c>
      <c r="I736" s="210"/>
      <c r="J736" s="211">
        <f>ROUND(I736*H736,2)</f>
        <v>0</v>
      </c>
      <c r="K736" s="207" t="s">
        <v>175</v>
      </c>
      <c r="L736" s="45"/>
      <c r="M736" s="212" t="s">
        <v>19</v>
      </c>
      <c r="N736" s="213" t="s">
        <v>49</v>
      </c>
      <c r="O736" s="85"/>
      <c r="P736" s="214">
        <f>O736*H736</f>
        <v>0</v>
      </c>
      <c r="Q736" s="214">
        <v>0.00011</v>
      </c>
      <c r="R736" s="214">
        <f>Q736*H736</f>
        <v>0.0042900000000000004</v>
      </c>
      <c r="S736" s="214">
        <v>0</v>
      </c>
      <c r="T736" s="215">
        <f>S736*H736</f>
        <v>0</v>
      </c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R736" s="216" t="s">
        <v>268</v>
      </c>
      <c r="AT736" s="216" t="s">
        <v>159</v>
      </c>
      <c r="AU736" s="216" t="s">
        <v>88</v>
      </c>
      <c r="AY736" s="18" t="s">
        <v>157</v>
      </c>
      <c r="BE736" s="217">
        <f>IF(N736="základní",J736,0)</f>
        <v>0</v>
      </c>
      <c r="BF736" s="217">
        <f>IF(N736="snížená",J736,0)</f>
        <v>0</v>
      </c>
      <c r="BG736" s="217">
        <f>IF(N736="zákl. přenesená",J736,0)</f>
        <v>0</v>
      </c>
      <c r="BH736" s="217">
        <f>IF(N736="sníž. přenesená",J736,0)</f>
        <v>0</v>
      </c>
      <c r="BI736" s="217">
        <f>IF(N736="nulová",J736,0)</f>
        <v>0</v>
      </c>
      <c r="BJ736" s="18" t="s">
        <v>86</v>
      </c>
      <c r="BK736" s="217">
        <f>ROUND(I736*H736,2)</f>
        <v>0</v>
      </c>
      <c r="BL736" s="18" t="s">
        <v>268</v>
      </c>
      <c r="BM736" s="216" t="s">
        <v>1382</v>
      </c>
    </row>
    <row r="737" s="2" customFormat="1">
      <c r="A737" s="39"/>
      <c r="B737" s="40"/>
      <c r="C737" s="41"/>
      <c r="D737" s="218" t="s">
        <v>166</v>
      </c>
      <c r="E737" s="41"/>
      <c r="F737" s="219" t="s">
        <v>1383</v>
      </c>
      <c r="G737" s="41"/>
      <c r="H737" s="41"/>
      <c r="I737" s="220"/>
      <c r="J737" s="41"/>
      <c r="K737" s="41"/>
      <c r="L737" s="45"/>
      <c r="M737" s="221"/>
      <c r="N737" s="222"/>
      <c r="O737" s="85"/>
      <c r="P737" s="85"/>
      <c r="Q737" s="85"/>
      <c r="R737" s="85"/>
      <c r="S737" s="85"/>
      <c r="T737" s="86"/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  <c r="AT737" s="18" t="s">
        <v>166</v>
      </c>
      <c r="AU737" s="18" t="s">
        <v>88</v>
      </c>
    </row>
    <row r="738" s="13" customFormat="1">
      <c r="A738" s="13"/>
      <c r="B738" s="225"/>
      <c r="C738" s="226"/>
      <c r="D738" s="223" t="s">
        <v>170</v>
      </c>
      <c r="E738" s="227" t="s">
        <v>19</v>
      </c>
      <c r="F738" s="228" t="s">
        <v>1353</v>
      </c>
      <c r="G738" s="226"/>
      <c r="H738" s="229">
        <v>39</v>
      </c>
      <c r="I738" s="230"/>
      <c r="J738" s="226"/>
      <c r="K738" s="226"/>
      <c r="L738" s="231"/>
      <c r="M738" s="232"/>
      <c r="N738" s="233"/>
      <c r="O738" s="233"/>
      <c r="P738" s="233"/>
      <c r="Q738" s="233"/>
      <c r="R738" s="233"/>
      <c r="S738" s="233"/>
      <c r="T738" s="234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35" t="s">
        <v>170</v>
      </c>
      <c r="AU738" s="235" t="s">
        <v>88</v>
      </c>
      <c r="AV738" s="13" t="s">
        <v>88</v>
      </c>
      <c r="AW738" s="13" t="s">
        <v>37</v>
      </c>
      <c r="AX738" s="13" t="s">
        <v>78</v>
      </c>
      <c r="AY738" s="235" t="s">
        <v>157</v>
      </c>
    </row>
    <row r="739" s="2" customFormat="1" ht="33" customHeight="1">
      <c r="A739" s="39"/>
      <c r="B739" s="40"/>
      <c r="C739" s="205" t="s">
        <v>1384</v>
      </c>
      <c r="D739" s="205" t="s">
        <v>159</v>
      </c>
      <c r="E739" s="206" t="s">
        <v>1385</v>
      </c>
      <c r="F739" s="207" t="s">
        <v>1386</v>
      </c>
      <c r="G739" s="208" t="s">
        <v>320</v>
      </c>
      <c r="H739" s="209">
        <v>28</v>
      </c>
      <c r="I739" s="210"/>
      <c r="J739" s="211">
        <f>ROUND(I739*H739,2)</f>
        <v>0</v>
      </c>
      <c r="K739" s="207" t="s">
        <v>175</v>
      </c>
      <c r="L739" s="45"/>
      <c r="M739" s="212" t="s">
        <v>19</v>
      </c>
      <c r="N739" s="213" t="s">
        <v>49</v>
      </c>
      <c r="O739" s="85"/>
      <c r="P739" s="214">
        <f>O739*H739</f>
        <v>0</v>
      </c>
      <c r="Q739" s="214">
        <v>0.00016000000000000001</v>
      </c>
      <c r="R739" s="214">
        <f>Q739*H739</f>
        <v>0.0044800000000000005</v>
      </c>
      <c r="S739" s="214">
        <v>0</v>
      </c>
      <c r="T739" s="215">
        <f>S739*H739</f>
        <v>0</v>
      </c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R739" s="216" t="s">
        <v>268</v>
      </c>
      <c r="AT739" s="216" t="s">
        <v>159</v>
      </c>
      <c r="AU739" s="216" t="s">
        <v>88</v>
      </c>
      <c r="AY739" s="18" t="s">
        <v>157</v>
      </c>
      <c r="BE739" s="217">
        <f>IF(N739="základní",J739,0)</f>
        <v>0</v>
      </c>
      <c r="BF739" s="217">
        <f>IF(N739="snížená",J739,0)</f>
        <v>0</v>
      </c>
      <c r="BG739" s="217">
        <f>IF(N739="zákl. přenesená",J739,0)</f>
        <v>0</v>
      </c>
      <c r="BH739" s="217">
        <f>IF(N739="sníž. přenesená",J739,0)</f>
        <v>0</v>
      </c>
      <c r="BI739" s="217">
        <f>IF(N739="nulová",J739,0)</f>
        <v>0</v>
      </c>
      <c r="BJ739" s="18" t="s">
        <v>86</v>
      </c>
      <c r="BK739" s="217">
        <f>ROUND(I739*H739,2)</f>
        <v>0</v>
      </c>
      <c r="BL739" s="18" t="s">
        <v>268</v>
      </c>
      <c r="BM739" s="216" t="s">
        <v>1387</v>
      </c>
    </row>
    <row r="740" s="2" customFormat="1">
      <c r="A740" s="39"/>
      <c r="B740" s="40"/>
      <c r="C740" s="41"/>
      <c r="D740" s="218" t="s">
        <v>166</v>
      </c>
      <c r="E740" s="41"/>
      <c r="F740" s="219" t="s">
        <v>1388</v>
      </c>
      <c r="G740" s="41"/>
      <c r="H740" s="41"/>
      <c r="I740" s="220"/>
      <c r="J740" s="41"/>
      <c r="K740" s="41"/>
      <c r="L740" s="45"/>
      <c r="M740" s="221"/>
      <c r="N740" s="222"/>
      <c r="O740" s="85"/>
      <c r="P740" s="85"/>
      <c r="Q740" s="85"/>
      <c r="R740" s="85"/>
      <c r="S740" s="85"/>
      <c r="T740" s="86"/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T740" s="18" t="s">
        <v>166</v>
      </c>
      <c r="AU740" s="18" t="s">
        <v>88</v>
      </c>
    </row>
    <row r="741" s="13" customFormat="1">
      <c r="A741" s="13"/>
      <c r="B741" s="225"/>
      <c r="C741" s="226"/>
      <c r="D741" s="223" t="s">
        <v>170</v>
      </c>
      <c r="E741" s="227" t="s">
        <v>19</v>
      </c>
      <c r="F741" s="228" t="s">
        <v>1360</v>
      </c>
      <c r="G741" s="226"/>
      <c r="H741" s="229">
        <v>28</v>
      </c>
      <c r="I741" s="230"/>
      <c r="J741" s="226"/>
      <c r="K741" s="226"/>
      <c r="L741" s="231"/>
      <c r="M741" s="232"/>
      <c r="N741" s="233"/>
      <c r="O741" s="233"/>
      <c r="P741" s="233"/>
      <c r="Q741" s="233"/>
      <c r="R741" s="233"/>
      <c r="S741" s="233"/>
      <c r="T741" s="234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35" t="s">
        <v>170</v>
      </c>
      <c r="AU741" s="235" t="s">
        <v>88</v>
      </c>
      <c r="AV741" s="13" t="s">
        <v>88</v>
      </c>
      <c r="AW741" s="13" t="s">
        <v>37</v>
      </c>
      <c r="AX741" s="13" t="s">
        <v>78</v>
      </c>
      <c r="AY741" s="235" t="s">
        <v>157</v>
      </c>
    </row>
    <row r="742" s="2" customFormat="1" ht="16.5" customHeight="1">
      <c r="A742" s="39"/>
      <c r="B742" s="40"/>
      <c r="C742" s="205" t="s">
        <v>1389</v>
      </c>
      <c r="D742" s="205" t="s">
        <v>159</v>
      </c>
      <c r="E742" s="206" t="s">
        <v>1390</v>
      </c>
      <c r="F742" s="207" t="s">
        <v>1391</v>
      </c>
      <c r="G742" s="208" t="s">
        <v>271</v>
      </c>
      <c r="H742" s="209">
        <v>30</v>
      </c>
      <c r="I742" s="210"/>
      <c r="J742" s="211">
        <f>ROUND(I742*H742,2)</f>
        <v>0</v>
      </c>
      <c r="K742" s="207" t="s">
        <v>175</v>
      </c>
      <c r="L742" s="45"/>
      <c r="M742" s="212" t="s">
        <v>19</v>
      </c>
      <c r="N742" s="213" t="s">
        <v>49</v>
      </c>
      <c r="O742" s="85"/>
      <c r="P742" s="214">
        <f>O742*H742</f>
        <v>0</v>
      </c>
      <c r="Q742" s="214">
        <v>0.00012999999999999999</v>
      </c>
      <c r="R742" s="214">
        <f>Q742*H742</f>
        <v>0.0038999999999999998</v>
      </c>
      <c r="S742" s="214">
        <v>0</v>
      </c>
      <c r="T742" s="215">
        <f>S742*H742</f>
        <v>0</v>
      </c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R742" s="216" t="s">
        <v>268</v>
      </c>
      <c r="AT742" s="216" t="s">
        <v>159</v>
      </c>
      <c r="AU742" s="216" t="s">
        <v>88</v>
      </c>
      <c r="AY742" s="18" t="s">
        <v>157</v>
      </c>
      <c r="BE742" s="217">
        <f>IF(N742="základní",J742,0)</f>
        <v>0</v>
      </c>
      <c r="BF742" s="217">
        <f>IF(N742="snížená",J742,0)</f>
        <v>0</v>
      </c>
      <c r="BG742" s="217">
        <f>IF(N742="zákl. přenesená",J742,0)</f>
        <v>0</v>
      </c>
      <c r="BH742" s="217">
        <f>IF(N742="sníž. přenesená",J742,0)</f>
        <v>0</v>
      </c>
      <c r="BI742" s="217">
        <f>IF(N742="nulová",J742,0)</f>
        <v>0</v>
      </c>
      <c r="BJ742" s="18" t="s">
        <v>86</v>
      </c>
      <c r="BK742" s="217">
        <f>ROUND(I742*H742,2)</f>
        <v>0</v>
      </c>
      <c r="BL742" s="18" t="s">
        <v>268</v>
      </c>
      <c r="BM742" s="216" t="s">
        <v>1392</v>
      </c>
    </row>
    <row r="743" s="2" customFormat="1">
      <c r="A743" s="39"/>
      <c r="B743" s="40"/>
      <c r="C743" s="41"/>
      <c r="D743" s="218" t="s">
        <v>166</v>
      </c>
      <c r="E743" s="41"/>
      <c r="F743" s="219" t="s">
        <v>1393</v>
      </c>
      <c r="G743" s="41"/>
      <c r="H743" s="41"/>
      <c r="I743" s="220"/>
      <c r="J743" s="41"/>
      <c r="K743" s="41"/>
      <c r="L743" s="45"/>
      <c r="M743" s="221"/>
      <c r="N743" s="222"/>
      <c r="O743" s="85"/>
      <c r="P743" s="85"/>
      <c r="Q743" s="85"/>
      <c r="R743" s="85"/>
      <c r="S743" s="85"/>
      <c r="T743" s="86"/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T743" s="18" t="s">
        <v>166</v>
      </c>
      <c r="AU743" s="18" t="s">
        <v>88</v>
      </c>
    </row>
    <row r="744" s="13" customFormat="1">
      <c r="A744" s="13"/>
      <c r="B744" s="225"/>
      <c r="C744" s="226"/>
      <c r="D744" s="223" t="s">
        <v>170</v>
      </c>
      <c r="E744" s="227" t="s">
        <v>19</v>
      </c>
      <c r="F744" s="228" t="s">
        <v>1394</v>
      </c>
      <c r="G744" s="226"/>
      <c r="H744" s="229">
        <v>30</v>
      </c>
      <c r="I744" s="230"/>
      <c r="J744" s="226"/>
      <c r="K744" s="226"/>
      <c r="L744" s="231"/>
      <c r="M744" s="232"/>
      <c r="N744" s="233"/>
      <c r="O744" s="233"/>
      <c r="P744" s="233"/>
      <c r="Q744" s="233"/>
      <c r="R744" s="233"/>
      <c r="S744" s="233"/>
      <c r="T744" s="234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35" t="s">
        <v>170</v>
      </c>
      <c r="AU744" s="235" t="s">
        <v>88</v>
      </c>
      <c r="AV744" s="13" t="s">
        <v>88</v>
      </c>
      <c r="AW744" s="13" t="s">
        <v>37</v>
      </c>
      <c r="AX744" s="13" t="s">
        <v>78</v>
      </c>
      <c r="AY744" s="235" t="s">
        <v>157</v>
      </c>
    </row>
    <row r="745" s="2" customFormat="1" ht="16.5" customHeight="1">
      <c r="A745" s="39"/>
      <c r="B745" s="40"/>
      <c r="C745" s="205" t="s">
        <v>1395</v>
      </c>
      <c r="D745" s="205" t="s">
        <v>159</v>
      </c>
      <c r="E745" s="206" t="s">
        <v>1396</v>
      </c>
      <c r="F745" s="207" t="s">
        <v>1397</v>
      </c>
      <c r="G745" s="208" t="s">
        <v>271</v>
      </c>
      <c r="H745" s="209">
        <v>30</v>
      </c>
      <c r="I745" s="210"/>
      <c r="J745" s="211">
        <f>ROUND(I745*H745,2)</f>
        <v>0</v>
      </c>
      <c r="K745" s="207" t="s">
        <v>175</v>
      </c>
      <c r="L745" s="45"/>
      <c r="M745" s="212" t="s">
        <v>19</v>
      </c>
      <c r="N745" s="213" t="s">
        <v>49</v>
      </c>
      <c r="O745" s="85"/>
      <c r="P745" s="214">
        <f>O745*H745</f>
        <v>0</v>
      </c>
      <c r="Q745" s="214">
        <v>0.00017000000000000001</v>
      </c>
      <c r="R745" s="214">
        <f>Q745*H745</f>
        <v>0.0051000000000000004</v>
      </c>
      <c r="S745" s="214">
        <v>0</v>
      </c>
      <c r="T745" s="215">
        <f>S745*H745</f>
        <v>0</v>
      </c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R745" s="216" t="s">
        <v>268</v>
      </c>
      <c r="AT745" s="216" t="s">
        <v>159</v>
      </c>
      <c r="AU745" s="216" t="s">
        <v>88</v>
      </c>
      <c r="AY745" s="18" t="s">
        <v>157</v>
      </c>
      <c r="BE745" s="217">
        <f>IF(N745="základní",J745,0)</f>
        <v>0</v>
      </c>
      <c r="BF745" s="217">
        <f>IF(N745="snížená",J745,0)</f>
        <v>0</v>
      </c>
      <c r="BG745" s="217">
        <f>IF(N745="zákl. přenesená",J745,0)</f>
        <v>0</v>
      </c>
      <c r="BH745" s="217">
        <f>IF(N745="sníž. přenesená",J745,0)</f>
        <v>0</v>
      </c>
      <c r="BI745" s="217">
        <f>IF(N745="nulová",J745,0)</f>
        <v>0</v>
      </c>
      <c r="BJ745" s="18" t="s">
        <v>86</v>
      </c>
      <c r="BK745" s="217">
        <f>ROUND(I745*H745,2)</f>
        <v>0</v>
      </c>
      <c r="BL745" s="18" t="s">
        <v>268</v>
      </c>
      <c r="BM745" s="216" t="s">
        <v>1398</v>
      </c>
    </row>
    <row r="746" s="2" customFormat="1">
      <c r="A746" s="39"/>
      <c r="B746" s="40"/>
      <c r="C746" s="41"/>
      <c r="D746" s="218" t="s">
        <v>166</v>
      </c>
      <c r="E746" s="41"/>
      <c r="F746" s="219" t="s">
        <v>1399</v>
      </c>
      <c r="G746" s="41"/>
      <c r="H746" s="41"/>
      <c r="I746" s="220"/>
      <c r="J746" s="41"/>
      <c r="K746" s="41"/>
      <c r="L746" s="45"/>
      <c r="M746" s="221"/>
      <c r="N746" s="222"/>
      <c r="O746" s="85"/>
      <c r="P746" s="85"/>
      <c r="Q746" s="85"/>
      <c r="R746" s="85"/>
      <c r="S746" s="85"/>
      <c r="T746" s="86"/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T746" s="18" t="s">
        <v>166</v>
      </c>
      <c r="AU746" s="18" t="s">
        <v>88</v>
      </c>
    </row>
    <row r="747" s="13" customFormat="1">
      <c r="A747" s="13"/>
      <c r="B747" s="225"/>
      <c r="C747" s="226"/>
      <c r="D747" s="223" t="s">
        <v>170</v>
      </c>
      <c r="E747" s="227" t="s">
        <v>19</v>
      </c>
      <c r="F747" s="228" t="s">
        <v>1400</v>
      </c>
      <c r="G747" s="226"/>
      <c r="H747" s="229">
        <v>30</v>
      </c>
      <c r="I747" s="230"/>
      <c r="J747" s="226"/>
      <c r="K747" s="226"/>
      <c r="L747" s="231"/>
      <c r="M747" s="232"/>
      <c r="N747" s="233"/>
      <c r="O747" s="233"/>
      <c r="P747" s="233"/>
      <c r="Q747" s="233"/>
      <c r="R747" s="233"/>
      <c r="S747" s="233"/>
      <c r="T747" s="234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35" t="s">
        <v>170</v>
      </c>
      <c r="AU747" s="235" t="s">
        <v>88</v>
      </c>
      <c r="AV747" s="13" t="s">
        <v>88</v>
      </c>
      <c r="AW747" s="13" t="s">
        <v>37</v>
      </c>
      <c r="AX747" s="13" t="s">
        <v>78</v>
      </c>
      <c r="AY747" s="235" t="s">
        <v>157</v>
      </c>
    </row>
    <row r="748" s="2" customFormat="1" ht="24.15" customHeight="1">
      <c r="A748" s="39"/>
      <c r="B748" s="40"/>
      <c r="C748" s="205" t="s">
        <v>1401</v>
      </c>
      <c r="D748" s="205" t="s">
        <v>159</v>
      </c>
      <c r="E748" s="206" t="s">
        <v>1402</v>
      </c>
      <c r="F748" s="207" t="s">
        <v>1403</v>
      </c>
      <c r="G748" s="208" t="s">
        <v>271</v>
      </c>
      <c r="H748" s="209">
        <v>45</v>
      </c>
      <c r="I748" s="210"/>
      <c r="J748" s="211">
        <f>ROUND(I748*H748,2)</f>
        <v>0</v>
      </c>
      <c r="K748" s="207" t="s">
        <v>175</v>
      </c>
      <c r="L748" s="45"/>
      <c r="M748" s="212" t="s">
        <v>19</v>
      </c>
      <c r="N748" s="213" t="s">
        <v>49</v>
      </c>
      <c r="O748" s="85"/>
      <c r="P748" s="214">
        <f>O748*H748</f>
        <v>0</v>
      </c>
      <c r="Q748" s="214">
        <v>6.0000000000000002E-05</v>
      </c>
      <c r="R748" s="214">
        <f>Q748*H748</f>
        <v>0.0027000000000000001</v>
      </c>
      <c r="S748" s="214">
        <v>0</v>
      </c>
      <c r="T748" s="215">
        <f>S748*H748</f>
        <v>0</v>
      </c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R748" s="216" t="s">
        <v>268</v>
      </c>
      <c r="AT748" s="216" t="s">
        <v>159</v>
      </c>
      <c r="AU748" s="216" t="s">
        <v>88</v>
      </c>
      <c r="AY748" s="18" t="s">
        <v>157</v>
      </c>
      <c r="BE748" s="217">
        <f>IF(N748="základní",J748,0)</f>
        <v>0</v>
      </c>
      <c r="BF748" s="217">
        <f>IF(N748="snížená",J748,0)</f>
        <v>0</v>
      </c>
      <c r="BG748" s="217">
        <f>IF(N748="zákl. přenesená",J748,0)</f>
        <v>0</v>
      </c>
      <c r="BH748" s="217">
        <f>IF(N748="sníž. přenesená",J748,0)</f>
        <v>0</v>
      </c>
      <c r="BI748" s="217">
        <f>IF(N748="nulová",J748,0)</f>
        <v>0</v>
      </c>
      <c r="BJ748" s="18" t="s">
        <v>86</v>
      </c>
      <c r="BK748" s="217">
        <f>ROUND(I748*H748,2)</f>
        <v>0</v>
      </c>
      <c r="BL748" s="18" t="s">
        <v>268</v>
      </c>
      <c r="BM748" s="216" t="s">
        <v>1404</v>
      </c>
    </row>
    <row r="749" s="2" customFormat="1">
      <c r="A749" s="39"/>
      <c r="B749" s="40"/>
      <c r="C749" s="41"/>
      <c r="D749" s="218" t="s">
        <v>166</v>
      </c>
      <c r="E749" s="41"/>
      <c r="F749" s="219" t="s">
        <v>1405</v>
      </c>
      <c r="G749" s="41"/>
      <c r="H749" s="41"/>
      <c r="I749" s="220"/>
      <c r="J749" s="41"/>
      <c r="K749" s="41"/>
      <c r="L749" s="45"/>
      <c r="M749" s="221"/>
      <c r="N749" s="222"/>
      <c r="O749" s="85"/>
      <c r="P749" s="85"/>
      <c r="Q749" s="85"/>
      <c r="R749" s="85"/>
      <c r="S749" s="85"/>
      <c r="T749" s="86"/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T749" s="18" t="s">
        <v>166</v>
      </c>
      <c r="AU749" s="18" t="s">
        <v>88</v>
      </c>
    </row>
    <row r="750" s="13" customFormat="1">
      <c r="A750" s="13"/>
      <c r="B750" s="225"/>
      <c r="C750" s="226"/>
      <c r="D750" s="223" t="s">
        <v>170</v>
      </c>
      <c r="E750" s="227" t="s">
        <v>19</v>
      </c>
      <c r="F750" s="228" t="s">
        <v>1406</v>
      </c>
      <c r="G750" s="226"/>
      <c r="H750" s="229">
        <v>45</v>
      </c>
      <c r="I750" s="230"/>
      <c r="J750" s="226"/>
      <c r="K750" s="226"/>
      <c r="L750" s="231"/>
      <c r="M750" s="232"/>
      <c r="N750" s="233"/>
      <c r="O750" s="233"/>
      <c r="P750" s="233"/>
      <c r="Q750" s="233"/>
      <c r="R750" s="233"/>
      <c r="S750" s="233"/>
      <c r="T750" s="234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35" t="s">
        <v>170</v>
      </c>
      <c r="AU750" s="235" t="s">
        <v>88</v>
      </c>
      <c r="AV750" s="13" t="s">
        <v>88</v>
      </c>
      <c r="AW750" s="13" t="s">
        <v>37</v>
      </c>
      <c r="AX750" s="13" t="s">
        <v>78</v>
      </c>
      <c r="AY750" s="235" t="s">
        <v>157</v>
      </c>
    </row>
    <row r="751" s="2" customFormat="1" ht="16.5" customHeight="1">
      <c r="A751" s="39"/>
      <c r="B751" s="40"/>
      <c r="C751" s="205" t="s">
        <v>1407</v>
      </c>
      <c r="D751" s="205" t="s">
        <v>159</v>
      </c>
      <c r="E751" s="206" t="s">
        <v>1408</v>
      </c>
      <c r="F751" s="207" t="s">
        <v>1409</v>
      </c>
      <c r="G751" s="208" t="s">
        <v>271</v>
      </c>
      <c r="H751" s="209">
        <v>1</v>
      </c>
      <c r="I751" s="210"/>
      <c r="J751" s="211">
        <f>ROUND(I751*H751,2)</f>
        <v>0</v>
      </c>
      <c r="K751" s="207" t="s">
        <v>175</v>
      </c>
      <c r="L751" s="45"/>
      <c r="M751" s="212" t="s">
        <v>19</v>
      </c>
      <c r="N751" s="213" t="s">
        <v>49</v>
      </c>
      <c r="O751" s="85"/>
      <c r="P751" s="214">
        <f>O751*H751</f>
        <v>0</v>
      </c>
      <c r="Q751" s="214">
        <v>0.00027</v>
      </c>
      <c r="R751" s="214">
        <f>Q751*H751</f>
        <v>0.00027</v>
      </c>
      <c r="S751" s="214">
        <v>0</v>
      </c>
      <c r="T751" s="215">
        <f>S751*H751</f>
        <v>0</v>
      </c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R751" s="216" t="s">
        <v>268</v>
      </c>
      <c r="AT751" s="216" t="s">
        <v>159</v>
      </c>
      <c r="AU751" s="216" t="s">
        <v>88</v>
      </c>
      <c r="AY751" s="18" t="s">
        <v>157</v>
      </c>
      <c r="BE751" s="217">
        <f>IF(N751="základní",J751,0)</f>
        <v>0</v>
      </c>
      <c r="BF751" s="217">
        <f>IF(N751="snížená",J751,0)</f>
        <v>0</v>
      </c>
      <c r="BG751" s="217">
        <f>IF(N751="zákl. přenesená",J751,0)</f>
        <v>0</v>
      </c>
      <c r="BH751" s="217">
        <f>IF(N751="sníž. přenesená",J751,0)</f>
        <v>0</v>
      </c>
      <c r="BI751" s="217">
        <f>IF(N751="nulová",J751,0)</f>
        <v>0</v>
      </c>
      <c r="BJ751" s="18" t="s">
        <v>86</v>
      </c>
      <c r="BK751" s="217">
        <f>ROUND(I751*H751,2)</f>
        <v>0</v>
      </c>
      <c r="BL751" s="18" t="s">
        <v>268</v>
      </c>
      <c r="BM751" s="216" t="s">
        <v>1410</v>
      </c>
    </row>
    <row r="752" s="2" customFormat="1">
      <c r="A752" s="39"/>
      <c r="B752" s="40"/>
      <c r="C752" s="41"/>
      <c r="D752" s="218" t="s">
        <v>166</v>
      </c>
      <c r="E752" s="41"/>
      <c r="F752" s="219" t="s">
        <v>1411</v>
      </c>
      <c r="G752" s="41"/>
      <c r="H752" s="41"/>
      <c r="I752" s="220"/>
      <c r="J752" s="41"/>
      <c r="K752" s="41"/>
      <c r="L752" s="45"/>
      <c r="M752" s="221"/>
      <c r="N752" s="222"/>
      <c r="O752" s="85"/>
      <c r="P752" s="85"/>
      <c r="Q752" s="85"/>
      <c r="R752" s="85"/>
      <c r="S752" s="85"/>
      <c r="T752" s="86"/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T752" s="18" t="s">
        <v>166</v>
      </c>
      <c r="AU752" s="18" t="s">
        <v>88</v>
      </c>
    </row>
    <row r="753" s="13" customFormat="1">
      <c r="A753" s="13"/>
      <c r="B753" s="225"/>
      <c r="C753" s="226"/>
      <c r="D753" s="223" t="s">
        <v>170</v>
      </c>
      <c r="E753" s="227" t="s">
        <v>19</v>
      </c>
      <c r="F753" s="228" t="s">
        <v>274</v>
      </c>
      <c r="G753" s="226"/>
      <c r="H753" s="229">
        <v>1</v>
      </c>
      <c r="I753" s="230"/>
      <c r="J753" s="226"/>
      <c r="K753" s="226"/>
      <c r="L753" s="231"/>
      <c r="M753" s="232"/>
      <c r="N753" s="233"/>
      <c r="O753" s="233"/>
      <c r="P753" s="233"/>
      <c r="Q753" s="233"/>
      <c r="R753" s="233"/>
      <c r="S753" s="233"/>
      <c r="T753" s="234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35" t="s">
        <v>170</v>
      </c>
      <c r="AU753" s="235" t="s">
        <v>88</v>
      </c>
      <c r="AV753" s="13" t="s">
        <v>88</v>
      </c>
      <c r="AW753" s="13" t="s">
        <v>37</v>
      </c>
      <c r="AX753" s="13" t="s">
        <v>78</v>
      </c>
      <c r="AY753" s="235" t="s">
        <v>157</v>
      </c>
    </row>
    <row r="754" s="2" customFormat="1" ht="16.5" customHeight="1">
      <c r="A754" s="39"/>
      <c r="B754" s="40"/>
      <c r="C754" s="205" t="s">
        <v>1412</v>
      </c>
      <c r="D754" s="205" t="s">
        <v>159</v>
      </c>
      <c r="E754" s="206" t="s">
        <v>1413</v>
      </c>
      <c r="F754" s="207" t="s">
        <v>1414</v>
      </c>
      <c r="G754" s="208" t="s">
        <v>271</v>
      </c>
      <c r="H754" s="209">
        <v>1</v>
      </c>
      <c r="I754" s="210"/>
      <c r="J754" s="211">
        <f>ROUND(I754*H754,2)</f>
        <v>0</v>
      </c>
      <c r="K754" s="207" t="s">
        <v>175</v>
      </c>
      <c r="L754" s="45"/>
      <c r="M754" s="212" t="s">
        <v>19</v>
      </c>
      <c r="N754" s="213" t="s">
        <v>49</v>
      </c>
      <c r="O754" s="85"/>
      <c r="P754" s="214">
        <f>O754*H754</f>
        <v>0</v>
      </c>
      <c r="Q754" s="214">
        <v>0.00069999999999999999</v>
      </c>
      <c r="R754" s="214">
        <f>Q754*H754</f>
        <v>0.00069999999999999999</v>
      </c>
      <c r="S754" s="214">
        <v>0</v>
      </c>
      <c r="T754" s="215">
        <f>S754*H754</f>
        <v>0</v>
      </c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R754" s="216" t="s">
        <v>268</v>
      </c>
      <c r="AT754" s="216" t="s">
        <v>159</v>
      </c>
      <c r="AU754" s="216" t="s">
        <v>88</v>
      </c>
      <c r="AY754" s="18" t="s">
        <v>157</v>
      </c>
      <c r="BE754" s="217">
        <f>IF(N754="základní",J754,0)</f>
        <v>0</v>
      </c>
      <c r="BF754" s="217">
        <f>IF(N754="snížená",J754,0)</f>
        <v>0</v>
      </c>
      <c r="BG754" s="217">
        <f>IF(N754="zákl. přenesená",J754,0)</f>
        <v>0</v>
      </c>
      <c r="BH754" s="217">
        <f>IF(N754="sníž. přenesená",J754,0)</f>
        <v>0</v>
      </c>
      <c r="BI754" s="217">
        <f>IF(N754="nulová",J754,0)</f>
        <v>0</v>
      </c>
      <c r="BJ754" s="18" t="s">
        <v>86</v>
      </c>
      <c r="BK754" s="217">
        <f>ROUND(I754*H754,2)</f>
        <v>0</v>
      </c>
      <c r="BL754" s="18" t="s">
        <v>268</v>
      </c>
      <c r="BM754" s="216" t="s">
        <v>1415</v>
      </c>
    </row>
    <row r="755" s="2" customFormat="1">
      <c r="A755" s="39"/>
      <c r="B755" s="40"/>
      <c r="C755" s="41"/>
      <c r="D755" s="218" t="s">
        <v>166</v>
      </c>
      <c r="E755" s="41"/>
      <c r="F755" s="219" t="s">
        <v>1416</v>
      </c>
      <c r="G755" s="41"/>
      <c r="H755" s="41"/>
      <c r="I755" s="220"/>
      <c r="J755" s="41"/>
      <c r="K755" s="41"/>
      <c r="L755" s="45"/>
      <c r="M755" s="221"/>
      <c r="N755" s="222"/>
      <c r="O755" s="85"/>
      <c r="P755" s="85"/>
      <c r="Q755" s="85"/>
      <c r="R755" s="85"/>
      <c r="S755" s="85"/>
      <c r="T755" s="86"/>
      <c r="U755" s="39"/>
      <c r="V755" s="39"/>
      <c r="W755" s="39"/>
      <c r="X755" s="39"/>
      <c r="Y755" s="39"/>
      <c r="Z755" s="39"/>
      <c r="AA755" s="39"/>
      <c r="AB755" s="39"/>
      <c r="AC755" s="39"/>
      <c r="AD755" s="39"/>
      <c r="AE755" s="39"/>
      <c r="AT755" s="18" t="s">
        <v>166</v>
      </c>
      <c r="AU755" s="18" t="s">
        <v>88</v>
      </c>
    </row>
    <row r="756" s="13" customFormat="1">
      <c r="A756" s="13"/>
      <c r="B756" s="225"/>
      <c r="C756" s="226"/>
      <c r="D756" s="223" t="s">
        <v>170</v>
      </c>
      <c r="E756" s="227" t="s">
        <v>19</v>
      </c>
      <c r="F756" s="228" t="s">
        <v>1417</v>
      </c>
      <c r="G756" s="226"/>
      <c r="H756" s="229">
        <v>1</v>
      </c>
      <c r="I756" s="230"/>
      <c r="J756" s="226"/>
      <c r="K756" s="226"/>
      <c r="L756" s="231"/>
      <c r="M756" s="232"/>
      <c r="N756" s="233"/>
      <c r="O756" s="233"/>
      <c r="P756" s="233"/>
      <c r="Q756" s="233"/>
      <c r="R756" s="233"/>
      <c r="S756" s="233"/>
      <c r="T756" s="234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35" t="s">
        <v>170</v>
      </c>
      <c r="AU756" s="235" t="s">
        <v>88</v>
      </c>
      <c r="AV756" s="13" t="s">
        <v>88</v>
      </c>
      <c r="AW756" s="13" t="s">
        <v>37</v>
      </c>
      <c r="AX756" s="13" t="s">
        <v>78</v>
      </c>
      <c r="AY756" s="235" t="s">
        <v>157</v>
      </c>
    </row>
    <row r="757" s="2" customFormat="1" ht="21.75" customHeight="1">
      <c r="A757" s="39"/>
      <c r="B757" s="40"/>
      <c r="C757" s="205" t="s">
        <v>1418</v>
      </c>
      <c r="D757" s="205" t="s">
        <v>159</v>
      </c>
      <c r="E757" s="206" t="s">
        <v>1419</v>
      </c>
      <c r="F757" s="207" t="s">
        <v>1420</v>
      </c>
      <c r="G757" s="208" t="s">
        <v>320</v>
      </c>
      <c r="H757" s="209">
        <v>143</v>
      </c>
      <c r="I757" s="210"/>
      <c r="J757" s="211">
        <f>ROUND(I757*H757,2)</f>
        <v>0</v>
      </c>
      <c r="K757" s="207" t="s">
        <v>175</v>
      </c>
      <c r="L757" s="45"/>
      <c r="M757" s="212" t="s">
        <v>19</v>
      </c>
      <c r="N757" s="213" t="s">
        <v>49</v>
      </c>
      <c r="O757" s="85"/>
      <c r="P757" s="214">
        <f>O757*H757</f>
        <v>0</v>
      </c>
      <c r="Q757" s="214">
        <v>1.0000000000000001E-05</v>
      </c>
      <c r="R757" s="214">
        <f>Q757*H757</f>
        <v>0.0014300000000000001</v>
      </c>
      <c r="S757" s="214">
        <v>0</v>
      </c>
      <c r="T757" s="215">
        <f>S757*H757</f>
        <v>0</v>
      </c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R757" s="216" t="s">
        <v>268</v>
      </c>
      <c r="AT757" s="216" t="s">
        <v>159</v>
      </c>
      <c r="AU757" s="216" t="s">
        <v>88</v>
      </c>
      <c r="AY757" s="18" t="s">
        <v>157</v>
      </c>
      <c r="BE757" s="217">
        <f>IF(N757="základní",J757,0)</f>
        <v>0</v>
      </c>
      <c r="BF757" s="217">
        <f>IF(N757="snížená",J757,0)</f>
        <v>0</v>
      </c>
      <c r="BG757" s="217">
        <f>IF(N757="zákl. přenesená",J757,0)</f>
        <v>0</v>
      </c>
      <c r="BH757" s="217">
        <f>IF(N757="sníž. přenesená",J757,0)</f>
        <v>0</v>
      </c>
      <c r="BI757" s="217">
        <f>IF(N757="nulová",J757,0)</f>
        <v>0</v>
      </c>
      <c r="BJ757" s="18" t="s">
        <v>86</v>
      </c>
      <c r="BK757" s="217">
        <f>ROUND(I757*H757,2)</f>
        <v>0</v>
      </c>
      <c r="BL757" s="18" t="s">
        <v>268</v>
      </c>
      <c r="BM757" s="216" t="s">
        <v>1421</v>
      </c>
    </row>
    <row r="758" s="2" customFormat="1">
      <c r="A758" s="39"/>
      <c r="B758" s="40"/>
      <c r="C758" s="41"/>
      <c r="D758" s="218" t="s">
        <v>166</v>
      </c>
      <c r="E758" s="41"/>
      <c r="F758" s="219" t="s">
        <v>1422</v>
      </c>
      <c r="G758" s="41"/>
      <c r="H758" s="41"/>
      <c r="I758" s="220"/>
      <c r="J758" s="41"/>
      <c r="K758" s="41"/>
      <c r="L758" s="45"/>
      <c r="M758" s="221"/>
      <c r="N758" s="222"/>
      <c r="O758" s="85"/>
      <c r="P758" s="85"/>
      <c r="Q758" s="85"/>
      <c r="R758" s="85"/>
      <c r="S758" s="85"/>
      <c r="T758" s="86"/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T758" s="18" t="s">
        <v>166</v>
      </c>
      <c r="AU758" s="18" t="s">
        <v>88</v>
      </c>
    </row>
    <row r="759" s="2" customFormat="1" ht="24.15" customHeight="1">
      <c r="A759" s="39"/>
      <c r="B759" s="40"/>
      <c r="C759" s="205" t="s">
        <v>1423</v>
      </c>
      <c r="D759" s="205" t="s">
        <v>159</v>
      </c>
      <c r="E759" s="206" t="s">
        <v>1424</v>
      </c>
      <c r="F759" s="207" t="s">
        <v>1425</v>
      </c>
      <c r="G759" s="208" t="s">
        <v>320</v>
      </c>
      <c r="H759" s="209">
        <v>143</v>
      </c>
      <c r="I759" s="210"/>
      <c r="J759" s="211">
        <f>ROUND(I759*H759,2)</f>
        <v>0</v>
      </c>
      <c r="K759" s="207" t="s">
        <v>175</v>
      </c>
      <c r="L759" s="45"/>
      <c r="M759" s="212" t="s">
        <v>19</v>
      </c>
      <c r="N759" s="213" t="s">
        <v>49</v>
      </c>
      <c r="O759" s="85"/>
      <c r="P759" s="214">
        <f>O759*H759</f>
        <v>0</v>
      </c>
      <c r="Q759" s="214">
        <v>2.0000000000000002E-05</v>
      </c>
      <c r="R759" s="214">
        <f>Q759*H759</f>
        <v>0.0028600000000000001</v>
      </c>
      <c r="S759" s="214">
        <v>0</v>
      </c>
      <c r="T759" s="215">
        <f>S759*H759</f>
        <v>0</v>
      </c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R759" s="216" t="s">
        <v>268</v>
      </c>
      <c r="AT759" s="216" t="s">
        <v>159</v>
      </c>
      <c r="AU759" s="216" t="s">
        <v>88</v>
      </c>
      <c r="AY759" s="18" t="s">
        <v>157</v>
      </c>
      <c r="BE759" s="217">
        <f>IF(N759="základní",J759,0)</f>
        <v>0</v>
      </c>
      <c r="BF759" s="217">
        <f>IF(N759="snížená",J759,0)</f>
        <v>0</v>
      </c>
      <c r="BG759" s="217">
        <f>IF(N759="zákl. přenesená",J759,0)</f>
        <v>0</v>
      </c>
      <c r="BH759" s="217">
        <f>IF(N759="sníž. přenesená",J759,0)</f>
        <v>0</v>
      </c>
      <c r="BI759" s="217">
        <f>IF(N759="nulová",J759,0)</f>
        <v>0</v>
      </c>
      <c r="BJ759" s="18" t="s">
        <v>86</v>
      </c>
      <c r="BK759" s="217">
        <f>ROUND(I759*H759,2)</f>
        <v>0</v>
      </c>
      <c r="BL759" s="18" t="s">
        <v>268</v>
      </c>
      <c r="BM759" s="216" t="s">
        <v>1426</v>
      </c>
    </row>
    <row r="760" s="2" customFormat="1">
      <c r="A760" s="39"/>
      <c r="B760" s="40"/>
      <c r="C760" s="41"/>
      <c r="D760" s="218" t="s">
        <v>166</v>
      </c>
      <c r="E760" s="41"/>
      <c r="F760" s="219" t="s">
        <v>1427</v>
      </c>
      <c r="G760" s="41"/>
      <c r="H760" s="41"/>
      <c r="I760" s="220"/>
      <c r="J760" s="41"/>
      <c r="K760" s="41"/>
      <c r="L760" s="45"/>
      <c r="M760" s="221"/>
      <c r="N760" s="222"/>
      <c r="O760" s="85"/>
      <c r="P760" s="85"/>
      <c r="Q760" s="85"/>
      <c r="R760" s="85"/>
      <c r="S760" s="85"/>
      <c r="T760" s="86"/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T760" s="18" t="s">
        <v>166</v>
      </c>
      <c r="AU760" s="18" t="s">
        <v>88</v>
      </c>
    </row>
    <row r="761" s="13" customFormat="1">
      <c r="A761" s="13"/>
      <c r="B761" s="225"/>
      <c r="C761" s="226"/>
      <c r="D761" s="223" t="s">
        <v>170</v>
      </c>
      <c r="E761" s="227" t="s">
        <v>19</v>
      </c>
      <c r="F761" s="228" t="s">
        <v>1428</v>
      </c>
      <c r="G761" s="226"/>
      <c r="H761" s="229">
        <v>143</v>
      </c>
      <c r="I761" s="230"/>
      <c r="J761" s="226"/>
      <c r="K761" s="226"/>
      <c r="L761" s="231"/>
      <c r="M761" s="232"/>
      <c r="N761" s="233"/>
      <c r="O761" s="233"/>
      <c r="P761" s="233"/>
      <c r="Q761" s="233"/>
      <c r="R761" s="233"/>
      <c r="S761" s="233"/>
      <c r="T761" s="234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35" t="s">
        <v>170</v>
      </c>
      <c r="AU761" s="235" t="s">
        <v>88</v>
      </c>
      <c r="AV761" s="13" t="s">
        <v>88</v>
      </c>
      <c r="AW761" s="13" t="s">
        <v>37</v>
      </c>
      <c r="AX761" s="13" t="s">
        <v>78</v>
      </c>
      <c r="AY761" s="235" t="s">
        <v>157</v>
      </c>
    </row>
    <row r="762" s="2" customFormat="1" ht="16.5" customHeight="1">
      <c r="A762" s="39"/>
      <c r="B762" s="40"/>
      <c r="C762" s="205" t="s">
        <v>1429</v>
      </c>
      <c r="D762" s="205" t="s">
        <v>159</v>
      </c>
      <c r="E762" s="206" t="s">
        <v>1430</v>
      </c>
      <c r="F762" s="207" t="s">
        <v>1431</v>
      </c>
      <c r="G762" s="208" t="s">
        <v>1337</v>
      </c>
      <c r="H762" s="209">
        <v>1</v>
      </c>
      <c r="I762" s="210"/>
      <c r="J762" s="211">
        <f>ROUND(I762*H762,2)</f>
        <v>0</v>
      </c>
      <c r="K762" s="207" t="s">
        <v>19</v>
      </c>
      <c r="L762" s="45"/>
      <c r="M762" s="212" t="s">
        <v>19</v>
      </c>
      <c r="N762" s="213" t="s">
        <v>49</v>
      </c>
      <c r="O762" s="85"/>
      <c r="P762" s="214">
        <f>O762*H762</f>
        <v>0</v>
      </c>
      <c r="Q762" s="214">
        <v>0</v>
      </c>
      <c r="R762" s="214">
        <f>Q762*H762</f>
        <v>0</v>
      </c>
      <c r="S762" s="214">
        <v>0</v>
      </c>
      <c r="T762" s="215">
        <f>S762*H762</f>
        <v>0</v>
      </c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  <c r="AR762" s="216" t="s">
        <v>268</v>
      </c>
      <c r="AT762" s="216" t="s">
        <v>159</v>
      </c>
      <c r="AU762" s="216" t="s">
        <v>88</v>
      </c>
      <c r="AY762" s="18" t="s">
        <v>157</v>
      </c>
      <c r="BE762" s="217">
        <f>IF(N762="základní",J762,0)</f>
        <v>0</v>
      </c>
      <c r="BF762" s="217">
        <f>IF(N762="snížená",J762,0)</f>
        <v>0</v>
      </c>
      <c r="BG762" s="217">
        <f>IF(N762="zákl. přenesená",J762,0)</f>
        <v>0</v>
      </c>
      <c r="BH762" s="217">
        <f>IF(N762="sníž. přenesená",J762,0)</f>
        <v>0</v>
      </c>
      <c r="BI762" s="217">
        <f>IF(N762="nulová",J762,0)</f>
        <v>0</v>
      </c>
      <c r="BJ762" s="18" t="s">
        <v>86</v>
      </c>
      <c r="BK762" s="217">
        <f>ROUND(I762*H762,2)</f>
        <v>0</v>
      </c>
      <c r="BL762" s="18" t="s">
        <v>268</v>
      </c>
      <c r="BM762" s="216" t="s">
        <v>1432</v>
      </c>
    </row>
    <row r="763" s="2" customFormat="1">
      <c r="A763" s="39"/>
      <c r="B763" s="40"/>
      <c r="C763" s="41"/>
      <c r="D763" s="223" t="s">
        <v>168</v>
      </c>
      <c r="E763" s="41"/>
      <c r="F763" s="224" t="s">
        <v>1433</v>
      </c>
      <c r="G763" s="41"/>
      <c r="H763" s="41"/>
      <c r="I763" s="220"/>
      <c r="J763" s="41"/>
      <c r="K763" s="41"/>
      <c r="L763" s="45"/>
      <c r="M763" s="221"/>
      <c r="N763" s="222"/>
      <c r="O763" s="85"/>
      <c r="P763" s="85"/>
      <c r="Q763" s="85"/>
      <c r="R763" s="85"/>
      <c r="S763" s="85"/>
      <c r="T763" s="86"/>
      <c r="U763" s="39"/>
      <c r="V763" s="39"/>
      <c r="W763" s="39"/>
      <c r="X763" s="39"/>
      <c r="Y763" s="39"/>
      <c r="Z763" s="39"/>
      <c r="AA763" s="39"/>
      <c r="AB763" s="39"/>
      <c r="AC763" s="39"/>
      <c r="AD763" s="39"/>
      <c r="AE763" s="39"/>
      <c r="AT763" s="18" t="s">
        <v>168</v>
      </c>
      <c r="AU763" s="18" t="s">
        <v>88</v>
      </c>
    </row>
    <row r="764" s="2" customFormat="1" ht="24.15" customHeight="1">
      <c r="A764" s="39"/>
      <c r="B764" s="40"/>
      <c r="C764" s="205" t="s">
        <v>1434</v>
      </c>
      <c r="D764" s="205" t="s">
        <v>159</v>
      </c>
      <c r="E764" s="206" t="s">
        <v>1435</v>
      </c>
      <c r="F764" s="207" t="s">
        <v>1436</v>
      </c>
      <c r="G764" s="208" t="s">
        <v>1016</v>
      </c>
      <c r="H764" s="246"/>
      <c r="I764" s="210"/>
      <c r="J764" s="211">
        <f>ROUND(I764*H764,2)</f>
        <v>0</v>
      </c>
      <c r="K764" s="207" t="s">
        <v>163</v>
      </c>
      <c r="L764" s="45"/>
      <c r="M764" s="212" t="s">
        <v>19</v>
      </c>
      <c r="N764" s="213" t="s">
        <v>49</v>
      </c>
      <c r="O764" s="85"/>
      <c r="P764" s="214">
        <f>O764*H764</f>
        <v>0</v>
      </c>
      <c r="Q764" s="214">
        <v>0</v>
      </c>
      <c r="R764" s="214">
        <f>Q764*H764</f>
        <v>0</v>
      </c>
      <c r="S764" s="214">
        <v>0</v>
      </c>
      <c r="T764" s="215">
        <f>S764*H764</f>
        <v>0</v>
      </c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R764" s="216" t="s">
        <v>268</v>
      </c>
      <c r="AT764" s="216" t="s">
        <v>159</v>
      </c>
      <c r="AU764" s="216" t="s">
        <v>88</v>
      </c>
      <c r="AY764" s="18" t="s">
        <v>157</v>
      </c>
      <c r="BE764" s="217">
        <f>IF(N764="základní",J764,0)</f>
        <v>0</v>
      </c>
      <c r="BF764" s="217">
        <f>IF(N764="snížená",J764,0)</f>
        <v>0</v>
      </c>
      <c r="BG764" s="217">
        <f>IF(N764="zákl. přenesená",J764,0)</f>
        <v>0</v>
      </c>
      <c r="BH764" s="217">
        <f>IF(N764="sníž. přenesená",J764,0)</f>
        <v>0</v>
      </c>
      <c r="BI764" s="217">
        <f>IF(N764="nulová",J764,0)</f>
        <v>0</v>
      </c>
      <c r="BJ764" s="18" t="s">
        <v>86</v>
      </c>
      <c r="BK764" s="217">
        <f>ROUND(I764*H764,2)</f>
        <v>0</v>
      </c>
      <c r="BL764" s="18" t="s">
        <v>268</v>
      </c>
      <c r="BM764" s="216" t="s">
        <v>1437</v>
      </c>
    </row>
    <row r="765" s="2" customFormat="1">
      <c r="A765" s="39"/>
      <c r="B765" s="40"/>
      <c r="C765" s="41"/>
      <c r="D765" s="218" t="s">
        <v>166</v>
      </c>
      <c r="E765" s="41"/>
      <c r="F765" s="219" t="s">
        <v>1438</v>
      </c>
      <c r="G765" s="41"/>
      <c r="H765" s="41"/>
      <c r="I765" s="220"/>
      <c r="J765" s="41"/>
      <c r="K765" s="41"/>
      <c r="L765" s="45"/>
      <c r="M765" s="221"/>
      <c r="N765" s="222"/>
      <c r="O765" s="85"/>
      <c r="P765" s="85"/>
      <c r="Q765" s="85"/>
      <c r="R765" s="85"/>
      <c r="S765" s="85"/>
      <c r="T765" s="86"/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T765" s="18" t="s">
        <v>166</v>
      </c>
      <c r="AU765" s="18" t="s">
        <v>88</v>
      </c>
    </row>
    <row r="766" s="12" customFormat="1" ht="22.8" customHeight="1">
      <c r="A766" s="12"/>
      <c r="B766" s="189"/>
      <c r="C766" s="190"/>
      <c r="D766" s="191" t="s">
        <v>77</v>
      </c>
      <c r="E766" s="203" t="s">
        <v>1439</v>
      </c>
      <c r="F766" s="203" t="s">
        <v>1440</v>
      </c>
      <c r="G766" s="190"/>
      <c r="H766" s="190"/>
      <c r="I766" s="193"/>
      <c r="J766" s="204">
        <f>BK766</f>
        <v>0</v>
      </c>
      <c r="K766" s="190"/>
      <c r="L766" s="195"/>
      <c r="M766" s="196"/>
      <c r="N766" s="197"/>
      <c r="O766" s="197"/>
      <c r="P766" s="198">
        <f>SUM(P767:P859)</f>
        <v>0</v>
      </c>
      <c r="Q766" s="197"/>
      <c r="R766" s="198">
        <f>SUM(R767:R859)</f>
        <v>0.68338999999999994</v>
      </c>
      <c r="S766" s="197"/>
      <c r="T766" s="199">
        <f>SUM(T767:T859)</f>
        <v>0</v>
      </c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R766" s="200" t="s">
        <v>88</v>
      </c>
      <c r="AT766" s="201" t="s">
        <v>77</v>
      </c>
      <c r="AU766" s="201" t="s">
        <v>86</v>
      </c>
      <c r="AY766" s="200" t="s">
        <v>157</v>
      </c>
      <c r="BK766" s="202">
        <f>SUM(BK767:BK859)</f>
        <v>0</v>
      </c>
    </row>
    <row r="767" s="2" customFormat="1" ht="21.75" customHeight="1">
      <c r="A767" s="39"/>
      <c r="B767" s="40"/>
      <c r="C767" s="205" t="s">
        <v>1441</v>
      </c>
      <c r="D767" s="205" t="s">
        <v>159</v>
      </c>
      <c r="E767" s="206" t="s">
        <v>1442</v>
      </c>
      <c r="F767" s="207" t="s">
        <v>1443</v>
      </c>
      <c r="G767" s="208" t="s">
        <v>1337</v>
      </c>
      <c r="H767" s="209">
        <v>12</v>
      </c>
      <c r="I767" s="210"/>
      <c r="J767" s="211">
        <f>ROUND(I767*H767,2)</f>
        <v>0</v>
      </c>
      <c r="K767" s="207" t="s">
        <v>175</v>
      </c>
      <c r="L767" s="45"/>
      <c r="M767" s="212" t="s">
        <v>19</v>
      </c>
      <c r="N767" s="213" t="s">
        <v>49</v>
      </c>
      <c r="O767" s="85"/>
      <c r="P767" s="214">
        <f>O767*H767</f>
        <v>0</v>
      </c>
      <c r="Q767" s="214">
        <v>0.017469999999999999</v>
      </c>
      <c r="R767" s="214">
        <f>Q767*H767</f>
        <v>0.20963999999999999</v>
      </c>
      <c r="S767" s="214">
        <v>0</v>
      </c>
      <c r="T767" s="215">
        <f>S767*H767</f>
        <v>0</v>
      </c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R767" s="216" t="s">
        <v>268</v>
      </c>
      <c r="AT767" s="216" t="s">
        <v>159</v>
      </c>
      <c r="AU767" s="216" t="s">
        <v>88</v>
      </c>
      <c r="AY767" s="18" t="s">
        <v>157</v>
      </c>
      <c r="BE767" s="217">
        <f>IF(N767="základní",J767,0)</f>
        <v>0</v>
      </c>
      <c r="BF767" s="217">
        <f>IF(N767="snížená",J767,0)</f>
        <v>0</v>
      </c>
      <c r="BG767" s="217">
        <f>IF(N767="zákl. přenesená",J767,0)</f>
        <v>0</v>
      </c>
      <c r="BH767" s="217">
        <f>IF(N767="sníž. přenesená",J767,0)</f>
        <v>0</v>
      </c>
      <c r="BI767" s="217">
        <f>IF(N767="nulová",J767,0)</f>
        <v>0</v>
      </c>
      <c r="BJ767" s="18" t="s">
        <v>86</v>
      </c>
      <c r="BK767" s="217">
        <f>ROUND(I767*H767,2)</f>
        <v>0</v>
      </c>
      <c r="BL767" s="18" t="s">
        <v>268</v>
      </c>
      <c r="BM767" s="216" t="s">
        <v>1444</v>
      </c>
    </row>
    <row r="768" s="2" customFormat="1">
      <c r="A768" s="39"/>
      <c r="B768" s="40"/>
      <c r="C768" s="41"/>
      <c r="D768" s="218" t="s">
        <v>166</v>
      </c>
      <c r="E768" s="41"/>
      <c r="F768" s="219" t="s">
        <v>1445</v>
      </c>
      <c r="G768" s="41"/>
      <c r="H768" s="41"/>
      <c r="I768" s="220"/>
      <c r="J768" s="41"/>
      <c r="K768" s="41"/>
      <c r="L768" s="45"/>
      <c r="M768" s="221"/>
      <c r="N768" s="222"/>
      <c r="O768" s="85"/>
      <c r="P768" s="85"/>
      <c r="Q768" s="85"/>
      <c r="R768" s="85"/>
      <c r="S768" s="85"/>
      <c r="T768" s="86"/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T768" s="18" t="s">
        <v>166</v>
      </c>
      <c r="AU768" s="18" t="s">
        <v>88</v>
      </c>
    </row>
    <row r="769" s="13" customFormat="1">
      <c r="A769" s="13"/>
      <c r="B769" s="225"/>
      <c r="C769" s="226"/>
      <c r="D769" s="223" t="s">
        <v>170</v>
      </c>
      <c r="E769" s="227" t="s">
        <v>19</v>
      </c>
      <c r="F769" s="228" t="s">
        <v>1446</v>
      </c>
      <c r="G769" s="226"/>
      <c r="H769" s="229">
        <v>12</v>
      </c>
      <c r="I769" s="230"/>
      <c r="J769" s="226"/>
      <c r="K769" s="226"/>
      <c r="L769" s="231"/>
      <c r="M769" s="232"/>
      <c r="N769" s="233"/>
      <c r="O769" s="233"/>
      <c r="P769" s="233"/>
      <c r="Q769" s="233"/>
      <c r="R769" s="233"/>
      <c r="S769" s="233"/>
      <c r="T769" s="234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35" t="s">
        <v>170</v>
      </c>
      <c r="AU769" s="235" t="s">
        <v>88</v>
      </c>
      <c r="AV769" s="13" t="s">
        <v>88</v>
      </c>
      <c r="AW769" s="13" t="s">
        <v>37</v>
      </c>
      <c r="AX769" s="13" t="s">
        <v>78</v>
      </c>
      <c r="AY769" s="235" t="s">
        <v>157</v>
      </c>
    </row>
    <row r="770" s="2" customFormat="1" ht="24.15" customHeight="1">
      <c r="A770" s="39"/>
      <c r="B770" s="40"/>
      <c r="C770" s="205" t="s">
        <v>1447</v>
      </c>
      <c r="D770" s="205" t="s">
        <v>159</v>
      </c>
      <c r="E770" s="206" t="s">
        <v>1448</v>
      </c>
      <c r="F770" s="207" t="s">
        <v>1449</v>
      </c>
      <c r="G770" s="208" t="s">
        <v>1337</v>
      </c>
      <c r="H770" s="209">
        <v>1</v>
      </c>
      <c r="I770" s="210"/>
      <c r="J770" s="211">
        <f>ROUND(I770*H770,2)</f>
        <v>0</v>
      </c>
      <c r="K770" s="207" t="s">
        <v>175</v>
      </c>
      <c r="L770" s="45"/>
      <c r="M770" s="212" t="s">
        <v>19</v>
      </c>
      <c r="N770" s="213" t="s">
        <v>49</v>
      </c>
      <c r="O770" s="85"/>
      <c r="P770" s="214">
        <f>O770*H770</f>
        <v>0</v>
      </c>
      <c r="Q770" s="214">
        <v>0.025489999999999999</v>
      </c>
      <c r="R770" s="214">
        <f>Q770*H770</f>
        <v>0.025489999999999999</v>
      </c>
      <c r="S770" s="214">
        <v>0</v>
      </c>
      <c r="T770" s="215">
        <f>S770*H770</f>
        <v>0</v>
      </c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R770" s="216" t="s">
        <v>268</v>
      </c>
      <c r="AT770" s="216" t="s">
        <v>159</v>
      </c>
      <c r="AU770" s="216" t="s">
        <v>88</v>
      </c>
      <c r="AY770" s="18" t="s">
        <v>157</v>
      </c>
      <c r="BE770" s="217">
        <f>IF(N770="základní",J770,0)</f>
        <v>0</v>
      </c>
      <c r="BF770" s="217">
        <f>IF(N770="snížená",J770,0)</f>
        <v>0</v>
      </c>
      <c r="BG770" s="217">
        <f>IF(N770="zákl. přenesená",J770,0)</f>
        <v>0</v>
      </c>
      <c r="BH770" s="217">
        <f>IF(N770="sníž. přenesená",J770,0)</f>
        <v>0</v>
      </c>
      <c r="BI770" s="217">
        <f>IF(N770="nulová",J770,0)</f>
        <v>0</v>
      </c>
      <c r="BJ770" s="18" t="s">
        <v>86</v>
      </c>
      <c r="BK770" s="217">
        <f>ROUND(I770*H770,2)</f>
        <v>0</v>
      </c>
      <c r="BL770" s="18" t="s">
        <v>268</v>
      </c>
      <c r="BM770" s="216" t="s">
        <v>1450</v>
      </c>
    </row>
    <row r="771" s="2" customFormat="1">
      <c r="A771" s="39"/>
      <c r="B771" s="40"/>
      <c r="C771" s="41"/>
      <c r="D771" s="218" t="s">
        <v>166</v>
      </c>
      <c r="E771" s="41"/>
      <c r="F771" s="219" t="s">
        <v>1451</v>
      </c>
      <c r="G771" s="41"/>
      <c r="H771" s="41"/>
      <c r="I771" s="220"/>
      <c r="J771" s="41"/>
      <c r="K771" s="41"/>
      <c r="L771" s="45"/>
      <c r="M771" s="221"/>
      <c r="N771" s="222"/>
      <c r="O771" s="85"/>
      <c r="P771" s="85"/>
      <c r="Q771" s="85"/>
      <c r="R771" s="85"/>
      <c r="S771" s="85"/>
      <c r="T771" s="86"/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T771" s="18" t="s">
        <v>166</v>
      </c>
      <c r="AU771" s="18" t="s">
        <v>88</v>
      </c>
    </row>
    <row r="772" s="13" customFormat="1">
      <c r="A772" s="13"/>
      <c r="B772" s="225"/>
      <c r="C772" s="226"/>
      <c r="D772" s="223" t="s">
        <v>170</v>
      </c>
      <c r="E772" s="227" t="s">
        <v>19</v>
      </c>
      <c r="F772" s="228" t="s">
        <v>1452</v>
      </c>
      <c r="G772" s="226"/>
      <c r="H772" s="229">
        <v>1</v>
      </c>
      <c r="I772" s="230"/>
      <c r="J772" s="226"/>
      <c r="K772" s="226"/>
      <c r="L772" s="231"/>
      <c r="M772" s="232"/>
      <c r="N772" s="233"/>
      <c r="O772" s="233"/>
      <c r="P772" s="233"/>
      <c r="Q772" s="233"/>
      <c r="R772" s="233"/>
      <c r="S772" s="233"/>
      <c r="T772" s="234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35" t="s">
        <v>170</v>
      </c>
      <c r="AU772" s="235" t="s">
        <v>88</v>
      </c>
      <c r="AV772" s="13" t="s">
        <v>88</v>
      </c>
      <c r="AW772" s="13" t="s">
        <v>37</v>
      </c>
      <c r="AX772" s="13" t="s">
        <v>78</v>
      </c>
      <c r="AY772" s="235" t="s">
        <v>157</v>
      </c>
    </row>
    <row r="773" s="2" customFormat="1" ht="16.5" customHeight="1">
      <c r="A773" s="39"/>
      <c r="B773" s="40"/>
      <c r="C773" s="205" t="s">
        <v>1453</v>
      </c>
      <c r="D773" s="205" t="s">
        <v>159</v>
      </c>
      <c r="E773" s="206" t="s">
        <v>1454</v>
      </c>
      <c r="F773" s="207" t="s">
        <v>1455</v>
      </c>
      <c r="G773" s="208" t="s">
        <v>1337</v>
      </c>
      <c r="H773" s="209">
        <v>4</v>
      </c>
      <c r="I773" s="210"/>
      <c r="J773" s="211">
        <f>ROUND(I773*H773,2)</f>
        <v>0</v>
      </c>
      <c r="K773" s="207" t="s">
        <v>175</v>
      </c>
      <c r="L773" s="45"/>
      <c r="M773" s="212" t="s">
        <v>19</v>
      </c>
      <c r="N773" s="213" t="s">
        <v>49</v>
      </c>
      <c r="O773" s="85"/>
      <c r="P773" s="214">
        <f>O773*H773</f>
        <v>0</v>
      </c>
      <c r="Q773" s="214">
        <v>0.016080000000000001</v>
      </c>
      <c r="R773" s="214">
        <f>Q773*H773</f>
        <v>0.064320000000000002</v>
      </c>
      <c r="S773" s="214">
        <v>0</v>
      </c>
      <c r="T773" s="215">
        <f>S773*H773</f>
        <v>0</v>
      </c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R773" s="216" t="s">
        <v>268</v>
      </c>
      <c r="AT773" s="216" t="s">
        <v>159</v>
      </c>
      <c r="AU773" s="216" t="s">
        <v>88</v>
      </c>
      <c r="AY773" s="18" t="s">
        <v>157</v>
      </c>
      <c r="BE773" s="217">
        <f>IF(N773="základní",J773,0)</f>
        <v>0</v>
      </c>
      <c r="BF773" s="217">
        <f>IF(N773="snížená",J773,0)</f>
        <v>0</v>
      </c>
      <c r="BG773" s="217">
        <f>IF(N773="zákl. přenesená",J773,0)</f>
        <v>0</v>
      </c>
      <c r="BH773" s="217">
        <f>IF(N773="sníž. přenesená",J773,0)</f>
        <v>0</v>
      </c>
      <c r="BI773" s="217">
        <f>IF(N773="nulová",J773,0)</f>
        <v>0</v>
      </c>
      <c r="BJ773" s="18" t="s">
        <v>86</v>
      </c>
      <c r="BK773" s="217">
        <f>ROUND(I773*H773,2)</f>
        <v>0</v>
      </c>
      <c r="BL773" s="18" t="s">
        <v>268</v>
      </c>
      <c r="BM773" s="216" t="s">
        <v>1456</v>
      </c>
    </row>
    <row r="774" s="2" customFormat="1">
      <c r="A774" s="39"/>
      <c r="B774" s="40"/>
      <c r="C774" s="41"/>
      <c r="D774" s="218" t="s">
        <v>166</v>
      </c>
      <c r="E774" s="41"/>
      <c r="F774" s="219" t="s">
        <v>1457</v>
      </c>
      <c r="G774" s="41"/>
      <c r="H774" s="41"/>
      <c r="I774" s="220"/>
      <c r="J774" s="41"/>
      <c r="K774" s="41"/>
      <c r="L774" s="45"/>
      <c r="M774" s="221"/>
      <c r="N774" s="222"/>
      <c r="O774" s="85"/>
      <c r="P774" s="85"/>
      <c r="Q774" s="85"/>
      <c r="R774" s="85"/>
      <c r="S774" s="85"/>
      <c r="T774" s="86"/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T774" s="18" t="s">
        <v>166</v>
      </c>
      <c r="AU774" s="18" t="s">
        <v>88</v>
      </c>
    </row>
    <row r="775" s="13" customFormat="1">
      <c r="A775" s="13"/>
      <c r="B775" s="225"/>
      <c r="C775" s="226"/>
      <c r="D775" s="223" t="s">
        <v>170</v>
      </c>
      <c r="E775" s="227" t="s">
        <v>19</v>
      </c>
      <c r="F775" s="228" t="s">
        <v>1458</v>
      </c>
      <c r="G775" s="226"/>
      <c r="H775" s="229">
        <v>4</v>
      </c>
      <c r="I775" s="230"/>
      <c r="J775" s="226"/>
      <c r="K775" s="226"/>
      <c r="L775" s="231"/>
      <c r="M775" s="232"/>
      <c r="N775" s="233"/>
      <c r="O775" s="233"/>
      <c r="P775" s="233"/>
      <c r="Q775" s="233"/>
      <c r="R775" s="233"/>
      <c r="S775" s="233"/>
      <c r="T775" s="234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35" t="s">
        <v>170</v>
      </c>
      <c r="AU775" s="235" t="s">
        <v>88</v>
      </c>
      <c r="AV775" s="13" t="s">
        <v>88</v>
      </c>
      <c r="AW775" s="13" t="s">
        <v>37</v>
      </c>
      <c r="AX775" s="13" t="s">
        <v>78</v>
      </c>
      <c r="AY775" s="235" t="s">
        <v>157</v>
      </c>
    </row>
    <row r="776" s="2" customFormat="1" ht="21.75" customHeight="1">
      <c r="A776" s="39"/>
      <c r="B776" s="40"/>
      <c r="C776" s="205" t="s">
        <v>1459</v>
      </c>
      <c r="D776" s="205" t="s">
        <v>159</v>
      </c>
      <c r="E776" s="206" t="s">
        <v>1460</v>
      </c>
      <c r="F776" s="207" t="s">
        <v>1461</v>
      </c>
      <c r="G776" s="208" t="s">
        <v>1337</v>
      </c>
      <c r="H776" s="209">
        <v>16</v>
      </c>
      <c r="I776" s="210"/>
      <c r="J776" s="211">
        <f>ROUND(I776*H776,2)</f>
        <v>0</v>
      </c>
      <c r="K776" s="207" t="s">
        <v>175</v>
      </c>
      <c r="L776" s="45"/>
      <c r="M776" s="212" t="s">
        <v>19</v>
      </c>
      <c r="N776" s="213" t="s">
        <v>49</v>
      </c>
      <c r="O776" s="85"/>
      <c r="P776" s="214">
        <f>O776*H776</f>
        <v>0</v>
      </c>
      <c r="Q776" s="214">
        <v>0.010959999999999999</v>
      </c>
      <c r="R776" s="214">
        <f>Q776*H776</f>
        <v>0.17535999999999999</v>
      </c>
      <c r="S776" s="214">
        <v>0</v>
      </c>
      <c r="T776" s="215">
        <f>S776*H776</f>
        <v>0</v>
      </c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R776" s="216" t="s">
        <v>268</v>
      </c>
      <c r="AT776" s="216" t="s">
        <v>159</v>
      </c>
      <c r="AU776" s="216" t="s">
        <v>88</v>
      </c>
      <c r="AY776" s="18" t="s">
        <v>157</v>
      </c>
      <c r="BE776" s="217">
        <f>IF(N776="základní",J776,0)</f>
        <v>0</v>
      </c>
      <c r="BF776" s="217">
        <f>IF(N776="snížená",J776,0)</f>
        <v>0</v>
      </c>
      <c r="BG776" s="217">
        <f>IF(N776="zákl. přenesená",J776,0)</f>
        <v>0</v>
      </c>
      <c r="BH776" s="217">
        <f>IF(N776="sníž. přenesená",J776,0)</f>
        <v>0</v>
      </c>
      <c r="BI776" s="217">
        <f>IF(N776="nulová",J776,0)</f>
        <v>0</v>
      </c>
      <c r="BJ776" s="18" t="s">
        <v>86</v>
      </c>
      <c r="BK776" s="217">
        <f>ROUND(I776*H776,2)</f>
        <v>0</v>
      </c>
      <c r="BL776" s="18" t="s">
        <v>268</v>
      </c>
      <c r="BM776" s="216" t="s">
        <v>1462</v>
      </c>
    </row>
    <row r="777" s="2" customFormat="1">
      <c r="A777" s="39"/>
      <c r="B777" s="40"/>
      <c r="C777" s="41"/>
      <c r="D777" s="218" t="s">
        <v>166</v>
      </c>
      <c r="E777" s="41"/>
      <c r="F777" s="219" t="s">
        <v>1463</v>
      </c>
      <c r="G777" s="41"/>
      <c r="H777" s="41"/>
      <c r="I777" s="220"/>
      <c r="J777" s="41"/>
      <c r="K777" s="41"/>
      <c r="L777" s="45"/>
      <c r="M777" s="221"/>
      <c r="N777" s="222"/>
      <c r="O777" s="85"/>
      <c r="P777" s="85"/>
      <c r="Q777" s="85"/>
      <c r="R777" s="85"/>
      <c r="S777" s="85"/>
      <c r="T777" s="86"/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T777" s="18" t="s">
        <v>166</v>
      </c>
      <c r="AU777" s="18" t="s">
        <v>88</v>
      </c>
    </row>
    <row r="778" s="13" customFormat="1">
      <c r="A778" s="13"/>
      <c r="B778" s="225"/>
      <c r="C778" s="226"/>
      <c r="D778" s="223" t="s">
        <v>170</v>
      </c>
      <c r="E778" s="227" t="s">
        <v>19</v>
      </c>
      <c r="F778" s="228" t="s">
        <v>1464</v>
      </c>
      <c r="G778" s="226"/>
      <c r="H778" s="229">
        <v>16</v>
      </c>
      <c r="I778" s="230"/>
      <c r="J778" s="226"/>
      <c r="K778" s="226"/>
      <c r="L778" s="231"/>
      <c r="M778" s="232"/>
      <c r="N778" s="233"/>
      <c r="O778" s="233"/>
      <c r="P778" s="233"/>
      <c r="Q778" s="233"/>
      <c r="R778" s="233"/>
      <c r="S778" s="233"/>
      <c r="T778" s="234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35" t="s">
        <v>170</v>
      </c>
      <c r="AU778" s="235" t="s">
        <v>88</v>
      </c>
      <c r="AV778" s="13" t="s">
        <v>88</v>
      </c>
      <c r="AW778" s="13" t="s">
        <v>37</v>
      </c>
      <c r="AX778" s="13" t="s">
        <v>78</v>
      </c>
      <c r="AY778" s="235" t="s">
        <v>157</v>
      </c>
    </row>
    <row r="779" s="2" customFormat="1" ht="24.15" customHeight="1">
      <c r="A779" s="39"/>
      <c r="B779" s="40"/>
      <c r="C779" s="205" t="s">
        <v>1465</v>
      </c>
      <c r="D779" s="205" t="s">
        <v>159</v>
      </c>
      <c r="E779" s="206" t="s">
        <v>1466</v>
      </c>
      <c r="F779" s="207" t="s">
        <v>1467</v>
      </c>
      <c r="G779" s="208" t="s">
        <v>1337</v>
      </c>
      <c r="H779" s="209">
        <v>1</v>
      </c>
      <c r="I779" s="210"/>
      <c r="J779" s="211">
        <f>ROUND(I779*H779,2)</f>
        <v>0</v>
      </c>
      <c r="K779" s="207" t="s">
        <v>175</v>
      </c>
      <c r="L779" s="45"/>
      <c r="M779" s="212" t="s">
        <v>19</v>
      </c>
      <c r="N779" s="213" t="s">
        <v>49</v>
      </c>
      <c r="O779" s="85"/>
      <c r="P779" s="214">
        <f>O779*H779</f>
        <v>0</v>
      </c>
      <c r="Q779" s="214">
        <v>0.019709999999999998</v>
      </c>
      <c r="R779" s="214">
        <f>Q779*H779</f>
        <v>0.019709999999999998</v>
      </c>
      <c r="S779" s="214">
        <v>0</v>
      </c>
      <c r="T779" s="215">
        <f>S779*H779</f>
        <v>0</v>
      </c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R779" s="216" t="s">
        <v>268</v>
      </c>
      <c r="AT779" s="216" t="s">
        <v>159</v>
      </c>
      <c r="AU779" s="216" t="s">
        <v>88</v>
      </c>
      <c r="AY779" s="18" t="s">
        <v>157</v>
      </c>
      <c r="BE779" s="217">
        <f>IF(N779="základní",J779,0)</f>
        <v>0</v>
      </c>
      <c r="BF779" s="217">
        <f>IF(N779="snížená",J779,0)</f>
        <v>0</v>
      </c>
      <c r="BG779" s="217">
        <f>IF(N779="zákl. přenesená",J779,0)</f>
        <v>0</v>
      </c>
      <c r="BH779" s="217">
        <f>IF(N779="sníž. přenesená",J779,0)</f>
        <v>0</v>
      </c>
      <c r="BI779" s="217">
        <f>IF(N779="nulová",J779,0)</f>
        <v>0</v>
      </c>
      <c r="BJ779" s="18" t="s">
        <v>86</v>
      </c>
      <c r="BK779" s="217">
        <f>ROUND(I779*H779,2)</f>
        <v>0</v>
      </c>
      <c r="BL779" s="18" t="s">
        <v>268</v>
      </c>
      <c r="BM779" s="216" t="s">
        <v>1468</v>
      </c>
    </row>
    <row r="780" s="2" customFormat="1">
      <c r="A780" s="39"/>
      <c r="B780" s="40"/>
      <c r="C780" s="41"/>
      <c r="D780" s="218" t="s">
        <v>166</v>
      </c>
      <c r="E780" s="41"/>
      <c r="F780" s="219" t="s">
        <v>1469</v>
      </c>
      <c r="G780" s="41"/>
      <c r="H780" s="41"/>
      <c r="I780" s="220"/>
      <c r="J780" s="41"/>
      <c r="K780" s="41"/>
      <c r="L780" s="45"/>
      <c r="M780" s="221"/>
      <c r="N780" s="222"/>
      <c r="O780" s="85"/>
      <c r="P780" s="85"/>
      <c r="Q780" s="85"/>
      <c r="R780" s="85"/>
      <c r="S780" s="85"/>
      <c r="T780" s="86"/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T780" s="18" t="s">
        <v>166</v>
      </c>
      <c r="AU780" s="18" t="s">
        <v>88</v>
      </c>
    </row>
    <row r="781" s="13" customFormat="1">
      <c r="A781" s="13"/>
      <c r="B781" s="225"/>
      <c r="C781" s="226"/>
      <c r="D781" s="223" t="s">
        <v>170</v>
      </c>
      <c r="E781" s="227" t="s">
        <v>19</v>
      </c>
      <c r="F781" s="228" t="s">
        <v>1452</v>
      </c>
      <c r="G781" s="226"/>
      <c r="H781" s="229">
        <v>1</v>
      </c>
      <c r="I781" s="230"/>
      <c r="J781" s="226"/>
      <c r="K781" s="226"/>
      <c r="L781" s="231"/>
      <c r="M781" s="232"/>
      <c r="N781" s="233"/>
      <c r="O781" s="233"/>
      <c r="P781" s="233"/>
      <c r="Q781" s="233"/>
      <c r="R781" s="233"/>
      <c r="S781" s="233"/>
      <c r="T781" s="234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35" t="s">
        <v>170</v>
      </c>
      <c r="AU781" s="235" t="s">
        <v>88</v>
      </c>
      <c r="AV781" s="13" t="s">
        <v>88</v>
      </c>
      <c r="AW781" s="13" t="s">
        <v>37</v>
      </c>
      <c r="AX781" s="13" t="s">
        <v>78</v>
      </c>
      <c r="AY781" s="235" t="s">
        <v>157</v>
      </c>
    </row>
    <row r="782" s="2" customFormat="1" ht="16.5" customHeight="1">
      <c r="A782" s="39"/>
      <c r="B782" s="40"/>
      <c r="C782" s="205" t="s">
        <v>1470</v>
      </c>
      <c r="D782" s="205" t="s">
        <v>159</v>
      </c>
      <c r="E782" s="206" t="s">
        <v>1471</v>
      </c>
      <c r="F782" s="207" t="s">
        <v>1472</v>
      </c>
      <c r="G782" s="208" t="s">
        <v>271</v>
      </c>
      <c r="H782" s="209">
        <v>17</v>
      </c>
      <c r="I782" s="210"/>
      <c r="J782" s="211">
        <f>ROUND(I782*H782,2)</f>
        <v>0</v>
      </c>
      <c r="K782" s="207" t="s">
        <v>175</v>
      </c>
      <c r="L782" s="45"/>
      <c r="M782" s="212" t="s">
        <v>19</v>
      </c>
      <c r="N782" s="213" t="s">
        <v>49</v>
      </c>
      <c r="O782" s="85"/>
      <c r="P782" s="214">
        <f>O782*H782</f>
        <v>0</v>
      </c>
      <c r="Q782" s="214">
        <v>0</v>
      </c>
      <c r="R782" s="214">
        <f>Q782*H782</f>
        <v>0</v>
      </c>
      <c r="S782" s="214">
        <v>0</v>
      </c>
      <c r="T782" s="215">
        <f>S782*H782</f>
        <v>0</v>
      </c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R782" s="216" t="s">
        <v>268</v>
      </c>
      <c r="AT782" s="216" t="s">
        <v>159</v>
      </c>
      <c r="AU782" s="216" t="s">
        <v>88</v>
      </c>
      <c r="AY782" s="18" t="s">
        <v>157</v>
      </c>
      <c r="BE782" s="217">
        <f>IF(N782="základní",J782,0)</f>
        <v>0</v>
      </c>
      <c r="BF782" s="217">
        <f>IF(N782="snížená",J782,0)</f>
        <v>0</v>
      </c>
      <c r="BG782" s="217">
        <f>IF(N782="zákl. přenesená",J782,0)</f>
        <v>0</v>
      </c>
      <c r="BH782" s="217">
        <f>IF(N782="sníž. přenesená",J782,0)</f>
        <v>0</v>
      </c>
      <c r="BI782" s="217">
        <f>IF(N782="nulová",J782,0)</f>
        <v>0</v>
      </c>
      <c r="BJ782" s="18" t="s">
        <v>86</v>
      </c>
      <c r="BK782" s="217">
        <f>ROUND(I782*H782,2)</f>
        <v>0</v>
      </c>
      <c r="BL782" s="18" t="s">
        <v>268</v>
      </c>
      <c r="BM782" s="216" t="s">
        <v>1473</v>
      </c>
    </row>
    <row r="783" s="2" customFormat="1">
      <c r="A783" s="39"/>
      <c r="B783" s="40"/>
      <c r="C783" s="41"/>
      <c r="D783" s="218" t="s">
        <v>166</v>
      </c>
      <c r="E783" s="41"/>
      <c r="F783" s="219" t="s">
        <v>1474</v>
      </c>
      <c r="G783" s="41"/>
      <c r="H783" s="41"/>
      <c r="I783" s="220"/>
      <c r="J783" s="41"/>
      <c r="K783" s="41"/>
      <c r="L783" s="45"/>
      <c r="M783" s="221"/>
      <c r="N783" s="222"/>
      <c r="O783" s="85"/>
      <c r="P783" s="85"/>
      <c r="Q783" s="85"/>
      <c r="R783" s="85"/>
      <c r="S783" s="85"/>
      <c r="T783" s="86"/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T783" s="18" t="s">
        <v>166</v>
      </c>
      <c r="AU783" s="18" t="s">
        <v>88</v>
      </c>
    </row>
    <row r="784" s="2" customFormat="1" ht="16.5" customHeight="1">
      <c r="A784" s="39"/>
      <c r="B784" s="40"/>
      <c r="C784" s="236" t="s">
        <v>1475</v>
      </c>
      <c r="D784" s="236" t="s">
        <v>242</v>
      </c>
      <c r="E784" s="237" t="s">
        <v>1476</v>
      </c>
      <c r="F784" s="238" t="s">
        <v>1477</v>
      </c>
      <c r="G784" s="239" t="s">
        <v>271</v>
      </c>
      <c r="H784" s="240">
        <v>17</v>
      </c>
      <c r="I784" s="241"/>
      <c r="J784" s="242">
        <f>ROUND(I784*H784,2)</f>
        <v>0</v>
      </c>
      <c r="K784" s="238" t="s">
        <v>175</v>
      </c>
      <c r="L784" s="243"/>
      <c r="M784" s="244" t="s">
        <v>19</v>
      </c>
      <c r="N784" s="245" t="s">
        <v>49</v>
      </c>
      <c r="O784" s="85"/>
      <c r="P784" s="214">
        <f>O784*H784</f>
        <v>0</v>
      </c>
      <c r="Q784" s="214">
        <v>0.00050000000000000001</v>
      </c>
      <c r="R784" s="214">
        <f>Q784*H784</f>
        <v>0.0085000000000000006</v>
      </c>
      <c r="S784" s="214">
        <v>0</v>
      </c>
      <c r="T784" s="215">
        <f>S784*H784</f>
        <v>0</v>
      </c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R784" s="216" t="s">
        <v>357</v>
      </c>
      <c r="AT784" s="216" t="s">
        <v>242</v>
      </c>
      <c r="AU784" s="216" t="s">
        <v>88</v>
      </c>
      <c r="AY784" s="18" t="s">
        <v>157</v>
      </c>
      <c r="BE784" s="217">
        <f>IF(N784="základní",J784,0)</f>
        <v>0</v>
      </c>
      <c r="BF784" s="217">
        <f>IF(N784="snížená",J784,0)</f>
        <v>0</v>
      </c>
      <c r="BG784" s="217">
        <f>IF(N784="zákl. přenesená",J784,0)</f>
        <v>0</v>
      </c>
      <c r="BH784" s="217">
        <f>IF(N784="sníž. přenesená",J784,0)</f>
        <v>0</v>
      </c>
      <c r="BI784" s="217">
        <f>IF(N784="nulová",J784,0)</f>
        <v>0</v>
      </c>
      <c r="BJ784" s="18" t="s">
        <v>86</v>
      </c>
      <c r="BK784" s="217">
        <f>ROUND(I784*H784,2)</f>
        <v>0</v>
      </c>
      <c r="BL784" s="18" t="s">
        <v>268</v>
      </c>
      <c r="BM784" s="216" t="s">
        <v>1478</v>
      </c>
    </row>
    <row r="785" s="13" customFormat="1">
      <c r="A785" s="13"/>
      <c r="B785" s="225"/>
      <c r="C785" s="226"/>
      <c r="D785" s="223" t="s">
        <v>170</v>
      </c>
      <c r="E785" s="227" t="s">
        <v>19</v>
      </c>
      <c r="F785" s="228" t="s">
        <v>1479</v>
      </c>
      <c r="G785" s="226"/>
      <c r="H785" s="229">
        <v>17</v>
      </c>
      <c r="I785" s="230"/>
      <c r="J785" s="226"/>
      <c r="K785" s="226"/>
      <c r="L785" s="231"/>
      <c r="M785" s="232"/>
      <c r="N785" s="233"/>
      <c r="O785" s="233"/>
      <c r="P785" s="233"/>
      <c r="Q785" s="233"/>
      <c r="R785" s="233"/>
      <c r="S785" s="233"/>
      <c r="T785" s="234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35" t="s">
        <v>170</v>
      </c>
      <c r="AU785" s="235" t="s">
        <v>88</v>
      </c>
      <c r="AV785" s="13" t="s">
        <v>88</v>
      </c>
      <c r="AW785" s="13" t="s">
        <v>37</v>
      </c>
      <c r="AX785" s="13" t="s">
        <v>78</v>
      </c>
      <c r="AY785" s="235" t="s">
        <v>157</v>
      </c>
    </row>
    <row r="786" s="2" customFormat="1" ht="16.5" customHeight="1">
      <c r="A786" s="39"/>
      <c r="B786" s="40"/>
      <c r="C786" s="205" t="s">
        <v>1480</v>
      </c>
      <c r="D786" s="205" t="s">
        <v>159</v>
      </c>
      <c r="E786" s="206" t="s">
        <v>1481</v>
      </c>
      <c r="F786" s="207" t="s">
        <v>1482</v>
      </c>
      <c r="G786" s="208" t="s">
        <v>271</v>
      </c>
      <c r="H786" s="209">
        <v>13</v>
      </c>
      <c r="I786" s="210"/>
      <c r="J786" s="211">
        <f>ROUND(I786*H786,2)</f>
        <v>0</v>
      </c>
      <c r="K786" s="207" t="s">
        <v>175</v>
      </c>
      <c r="L786" s="45"/>
      <c r="M786" s="212" t="s">
        <v>19</v>
      </c>
      <c r="N786" s="213" t="s">
        <v>49</v>
      </c>
      <c r="O786" s="85"/>
      <c r="P786" s="214">
        <f>O786*H786</f>
        <v>0</v>
      </c>
      <c r="Q786" s="214">
        <v>0</v>
      </c>
      <c r="R786" s="214">
        <f>Q786*H786</f>
        <v>0</v>
      </c>
      <c r="S786" s="214">
        <v>0</v>
      </c>
      <c r="T786" s="215">
        <f>S786*H786</f>
        <v>0</v>
      </c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R786" s="216" t="s">
        <v>268</v>
      </c>
      <c r="AT786" s="216" t="s">
        <v>159</v>
      </c>
      <c r="AU786" s="216" t="s">
        <v>88</v>
      </c>
      <c r="AY786" s="18" t="s">
        <v>157</v>
      </c>
      <c r="BE786" s="217">
        <f>IF(N786="základní",J786,0)</f>
        <v>0</v>
      </c>
      <c r="BF786" s="217">
        <f>IF(N786="snížená",J786,0)</f>
        <v>0</v>
      </c>
      <c r="BG786" s="217">
        <f>IF(N786="zákl. přenesená",J786,0)</f>
        <v>0</v>
      </c>
      <c r="BH786" s="217">
        <f>IF(N786="sníž. přenesená",J786,0)</f>
        <v>0</v>
      </c>
      <c r="BI786" s="217">
        <f>IF(N786="nulová",J786,0)</f>
        <v>0</v>
      </c>
      <c r="BJ786" s="18" t="s">
        <v>86</v>
      </c>
      <c r="BK786" s="217">
        <f>ROUND(I786*H786,2)</f>
        <v>0</v>
      </c>
      <c r="BL786" s="18" t="s">
        <v>268</v>
      </c>
      <c r="BM786" s="216" t="s">
        <v>1483</v>
      </c>
    </row>
    <row r="787" s="2" customFormat="1">
      <c r="A787" s="39"/>
      <c r="B787" s="40"/>
      <c r="C787" s="41"/>
      <c r="D787" s="218" t="s">
        <v>166</v>
      </c>
      <c r="E787" s="41"/>
      <c r="F787" s="219" t="s">
        <v>1484</v>
      </c>
      <c r="G787" s="41"/>
      <c r="H787" s="41"/>
      <c r="I787" s="220"/>
      <c r="J787" s="41"/>
      <c r="K787" s="41"/>
      <c r="L787" s="45"/>
      <c r="M787" s="221"/>
      <c r="N787" s="222"/>
      <c r="O787" s="85"/>
      <c r="P787" s="85"/>
      <c r="Q787" s="85"/>
      <c r="R787" s="85"/>
      <c r="S787" s="85"/>
      <c r="T787" s="86"/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T787" s="18" t="s">
        <v>166</v>
      </c>
      <c r="AU787" s="18" t="s">
        <v>88</v>
      </c>
    </row>
    <row r="788" s="2" customFormat="1" ht="16.5" customHeight="1">
      <c r="A788" s="39"/>
      <c r="B788" s="40"/>
      <c r="C788" s="236" t="s">
        <v>1485</v>
      </c>
      <c r="D788" s="236" t="s">
        <v>242</v>
      </c>
      <c r="E788" s="237" t="s">
        <v>1486</v>
      </c>
      <c r="F788" s="238" t="s">
        <v>1487</v>
      </c>
      <c r="G788" s="239" t="s">
        <v>271</v>
      </c>
      <c r="H788" s="240">
        <v>13</v>
      </c>
      <c r="I788" s="241"/>
      <c r="J788" s="242">
        <f>ROUND(I788*H788,2)</f>
        <v>0</v>
      </c>
      <c r="K788" s="238" t="s">
        <v>175</v>
      </c>
      <c r="L788" s="243"/>
      <c r="M788" s="244" t="s">
        <v>19</v>
      </c>
      <c r="N788" s="245" t="s">
        <v>49</v>
      </c>
      <c r="O788" s="85"/>
      <c r="P788" s="214">
        <f>O788*H788</f>
        <v>0</v>
      </c>
      <c r="Q788" s="214">
        <v>0.00050000000000000001</v>
      </c>
      <c r="R788" s="214">
        <f>Q788*H788</f>
        <v>0.0065000000000000006</v>
      </c>
      <c r="S788" s="214">
        <v>0</v>
      </c>
      <c r="T788" s="215">
        <f>S788*H788</f>
        <v>0</v>
      </c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R788" s="216" t="s">
        <v>357</v>
      </c>
      <c r="AT788" s="216" t="s">
        <v>242</v>
      </c>
      <c r="AU788" s="216" t="s">
        <v>88</v>
      </c>
      <c r="AY788" s="18" t="s">
        <v>157</v>
      </c>
      <c r="BE788" s="217">
        <f>IF(N788="základní",J788,0)</f>
        <v>0</v>
      </c>
      <c r="BF788" s="217">
        <f>IF(N788="snížená",J788,0)</f>
        <v>0</v>
      </c>
      <c r="BG788" s="217">
        <f>IF(N788="zákl. přenesená",J788,0)</f>
        <v>0</v>
      </c>
      <c r="BH788" s="217">
        <f>IF(N788="sníž. přenesená",J788,0)</f>
        <v>0</v>
      </c>
      <c r="BI788" s="217">
        <f>IF(N788="nulová",J788,0)</f>
        <v>0</v>
      </c>
      <c r="BJ788" s="18" t="s">
        <v>86</v>
      </c>
      <c r="BK788" s="217">
        <f>ROUND(I788*H788,2)</f>
        <v>0</v>
      </c>
      <c r="BL788" s="18" t="s">
        <v>268</v>
      </c>
      <c r="BM788" s="216" t="s">
        <v>1488</v>
      </c>
    </row>
    <row r="789" s="13" customFormat="1">
      <c r="A789" s="13"/>
      <c r="B789" s="225"/>
      <c r="C789" s="226"/>
      <c r="D789" s="223" t="s">
        <v>170</v>
      </c>
      <c r="E789" s="227" t="s">
        <v>19</v>
      </c>
      <c r="F789" s="228" t="s">
        <v>1489</v>
      </c>
      <c r="G789" s="226"/>
      <c r="H789" s="229">
        <v>13</v>
      </c>
      <c r="I789" s="230"/>
      <c r="J789" s="226"/>
      <c r="K789" s="226"/>
      <c r="L789" s="231"/>
      <c r="M789" s="232"/>
      <c r="N789" s="233"/>
      <c r="O789" s="233"/>
      <c r="P789" s="233"/>
      <c r="Q789" s="233"/>
      <c r="R789" s="233"/>
      <c r="S789" s="233"/>
      <c r="T789" s="234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35" t="s">
        <v>170</v>
      </c>
      <c r="AU789" s="235" t="s">
        <v>88</v>
      </c>
      <c r="AV789" s="13" t="s">
        <v>88</v>
      </c>
      <c r="AW789" s="13" t="s">
        <v>37</v>
      </c>
      <c r="AX789" s="13" t="s">
        <v>78</v>
      </c>
      <c r="AY789" s="235" t="s">
        <v>157</v>
      </c>
    </row>
    <row r="790" s="2" customFormat="1" ht="16.5" customHeight="1">
      <c r="A790" s="39"/>
      <c r="B790" s="40"/>
      <c r="C790" s="236" t="s">
        <v>1490</v>
      </c>
      <c r="D790" s="236" t="s">
        <v>242</v>
      </c>
      <c r="E790" s="237" t="s">
        <v>1491</v>
      </c>
      <c r="F790" s="238" t="s">
        <v>1492</v>
      </c>
      <c r="G790" s="239" t="s">
        <v>271</v>
      </c>
      <c r="H790" s="240">
        <v>8</v>
      </c>
      <c r="I790" s="241"/>
      <c r="J790" s="242">
        <f>ROUND(I790*H790,2)</f>
        <v>0</v>
      </c>
      <c r="K790" s="238" t="s">
        <v>19</v>
      </c>
      <c r="L790" s="243"/>
      <c r="M790" s="244" t="s">
        <v>19</v>
      </c>
      <c r="N790" s="245" t="s">
        <v>49</v>
      </c>
      <c r="O790" s="85"/>
      <c r="P790" s="214">
        <f>O790*H790</f>
        <v>0</v>
      </c>
      <c r="Q790" s="214">
        <v>0.00029999999999999997</v>
      </c>
      <c r="R790" s="214">
        <f>Q790*H790</f>
        <v>0.0023999999999999998</v>
      </c>
      <c r="S790" s="214">
        <v>0</v>
      </c>
      <c r="T790" s="215">
        <f>S790*H790</f>
        <v>0</v>
      </c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R790" s="216" t="s">
        <v>357</v>
      </c>
      <c r="AT790" s="216" t="s">
        <v>242</v>
      </c>
      <c r="AU790" s="216" t="s">
        <v>88</v>
      </c>
      <c r="AY790" s="18" t="s">
        <v>157</v>
      </c>
      <c r="BE790" s="217">
        <f>IF(N790="základní",J790,0)</f>
        <v>0</v>
      </c>
      <c r="BF790" s="217">
        <f>IF(N790="snížená",J790,0)</f>
        <v>0</v>
      </c>
      <c r="BG790" s="217">
        <f>IF(N790="zákl. přenesená",J790,0)</f>
        <v>0</v>
      </c>
      <c r="BH790" s="217">
        <f>IF(N790="sníž. přenesená",J790,0)</f>
        <v>0</v>
      </c>
      <c r="BI790" s="217">
        <f>IF(N790="nulová",J790,0)</f>
        <v>0</v>
      </c>
      <c r="BJ790" s="18" t="s">
        <v>86</v>
      </c>
      <c r="BK790" s="217">
        <f>ROUND(I790*H790,2)</f>
        <v>0</v>
      </c>
      <c r="BL790" s="18" t="s">
        <v>268</v>
      </c>
      <c r="BM790" s="216" t="s">
        <v>1493</v>
      </c>
    </row>
    <row r="791" s="13" customFormat="1">
      <c r="A791" s="13"/>
      <c r="B791" s="225"/>
      <c r="C791" s="226"/>
      <c r="D791" s="223" t="s">
        <v>170</v>
      </c>
      <c r="E791" s="227" t="s">
        <v>19</v>
      </c>
      <c r="F791" s="228" t="s">
        <v>885</v>
      </c>
      <c r="G791" s="226"/>
      <c r="H791" s="229">
        <v>8</v>
      </c>
      <c r="I791" s="230"/>
      <c r="J791" s="226"/>
      <c r="K791" s="226"/>
      <c r="L791" s="231"/>
      <c r="M791" s="232"/>
      <c r="N791" s="233"/>
      <c r="O791" s="233"/>
      <c r="P791" s="233"/>
      <c r="Q791" s="233"/>
      <c r="R791" s="233"/>
      <c r="S791" s="233"/>
      <c r="T791" s="234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35" t="s">
        <v>170</v>
      </c>
      <c r="AU791" s="235" t="s">
        <v>88</v>
      </c>
      <c r="AV791" s="13" t="s">
        <v>88</v>
      </c>
      <c r="AW791" s="13" t="s">
        <v>37</v>
      </c>
      <c r="AX791" s="13" t="s">
        <v>78</v>
      </c>
      <c r="AY791" s="235" t="s">
        <v>157</v>
      </c>
    </row>
    <row r="792" s="2" customFormat="1" ht="16.5" customHeight="1">
      <c r="A792" s="39"/>
      <c r="B792" s="40"/>
      <c r="C792" s="205" t="s">
        <v>1494</v>
      </c>
      <c r="D792" s="205" t="s">
        <v>159</v>
      </c>
      <c r="E792" s="206" t="s">
        <v>1495</v>
      </c>
      <c r="F792" s="207" t="s">
        <v>1496</v>
      </c>
      <c r="G792" s="208" t="s">
        <v>271</v>
      </c>
      <c r="H792" s="209">
        <v>13</v>
      </c>
      <c r="I792" s="210"/>
      <c r="J792" s="211">
        <f>ROUND(I792*H792,2)</f>
        <v>0</v>
      </c>
      <c r="K792" s="207" t="s">
        <v>175</v>
      </c>
      <c r="L792" s="45"/>
      <c r="M792" s="212" t="s">
        <v>19</v>
      </c>
      <c r="N792" s="213" t="s">
        <v>49</v>
      </c>
      <c r="O792" s="85"/>
      <c r="P792" s="214">
        <f>O792*H792</f>
        <v>0</v>
      </c>
      <c r="Q792" s="214">
        <v>0</v>
      </c>
      <c r="R792" s="214">
        <f>Q792*H792</f>
        <v>0</v>
      </c>
      <c r="S792" s="214">
        <v>0</v>
      </c>
      <c r="T792" s="215">
        <f>S792*H792</f>
        <v>0</v>
      </c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R792" s="216" t="s">
        <v>268</v>
      </c>
      <c r="AT792" s="216" t="s">
        <v>159</v>
      </c>
      <c r="AU792" s="216" t="s">
        <v>88</v>
      </c>
      <c r="AY792" s="18" t="s">
        <v>157</v>
      </c>
      <c r="BE792" s="217">
        <f>IF(N792="základní",J792,0)</f>
        <v>0</v>
      </c>
      <c r="BF792" s="217">
        <f>IF(N792="snížená",J792,0)</f>
        <v>0</v>
      </c>
      <c r="BG792" s="217">
        <f>IF(N792="zákl. přenesená",J792,0)</f>
        <v>0</v>
      </c>
      <c r="BH792" s="217">
        <f>IF(N792="sníž. přenesená",J792,0)</f>
        <v>0</v>
      </c>
      <c r="BI792" s="217">
        <f>IF(N792="nulová",J792,0)</f>
        <v>0</v>
      </c>
      <c r="BJ792" s="18" t="s">
        <v>86</v>
      </c>
      <c r="BK792" s="217">
        <f>ROUND(I792*H792,2)</f>
        <v>0</v>
      </c>
      <c r="BL792" s="18" t="s">
        <v>268</v>
      </c>
      <c r="BM792" s="216" t="s">
        <v>1497</v>
      </c>
    </row>
    <row r="793" s="2" customFormat="1">
      <c r="A793" s="39"/>
      <c r="B793" s="40"/>
      <c r="C793" s="41"/>
      <c r="D793" s="218" t="s">
        <v>166</v>
      </c>
      <c r="E793" s="41"/>
      <c r="F793" s="219" t="s">
        <v>1498</v>
      </c>
      <c r="G793" s="41"/>
      <c r="H793" s="41"/>
      <c r="I793" s="220"/>
      <c r="J793" s="41"/>
      <c r="K793" s="41"/>
      <c r="L793" s="45"/>
      <c r="M793" s="221"/>
      <c r="N793" s="222"/>
      <c r="O793" s="85"/>
      <c r="P793" s="85"/>
      <c r="Q793" s="85"/>
      <c r="R793" s="85"/>
      <c r="S793" s="85"/>
      <c r="T793" s="86"/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  <c r="AT793" s="18" t="s">
        <v>166</v>
      </c>
      <c r="AU793" s="18" t="s">
        <v>88</v>
      </c>
    </row>
    <row r="794" s="2" customFormat="1" ht="16.5" customHeight="1">
      <c r="A794" s="39"/>
      <c r="B794" s="40"/>
      <c r="C794" s="236" t="s">
        <v>1499</v>
      </c>
      <c r="D794" s="236" t="s">
        <v>242</v>
      </c>
      <c r="E794" s="237" t="s">
        <v>1500</v>
      </c>
      <c r="F794" s="238" t="s">
        <v>1501</v>
      </c>
      <c r="G794" s="239" t="s">
        <v>271</v>
      </c>
      <c r="H794" s="240">
        <v>13</v>
      </c>
      <c r="I794" s="241"/>
      <c r="J794" s="242">
        <f>ROUND(I794*H794,2)</f>
        <v>0</v>
      </c>
      <c r="K794" s="238" t="s">
        <v>175</v>
      </c>
      <c r="L794" s="243"/>
      <c r="M794" s="244" t="s">
        <v>19</v>
      </c>
      <c r="N794" s="245" t="s">
        <v>49</v>
      </c>
      <c r="O794" s="85"/>
      <c r="P794" s="214">
        <f>O794*H794</f>
        <v>0</v>
      </c>
      <c r="Q794" s="214">
        <v>0.0012999999999999999</v>
      </c>
      <c r="R794" s="214">
        <f>Q794*H794</f>
        <v>0.016899999999999998</v>
      </c>
      <c r="S794" s="214">
        <v>0</v>
      </c>
      <c r="T794" s="215">
        <f>S794*H794</f>
        <v>0</v>
      </c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R794" s="216" t="s">
        <v>357</v>
      </c>
      <c r="AT794" s="216" t="s">
        <v>242</v>
      </c>
      <c r="AU794" s="216" t="s">
        <v>88</v>
      </c>
      <c r="AY794" s="18" t="s">
        <v>157</v>
      </c>
      <c r="BE794" s="217">
        <f>IF(N794="základní",J794,0)</f>
        <v>0</v>
      </c>
      <c r="BF794" s="217">
        <f>IF(N794="snížená",J794,0)</f>
        <v>0</v>
      </c>
      <c r="BG794" s="217">
        <f>IF(N794="zákl. přenesená",J794,0)</f>
        <v>0</v>
      </c>
      <c r="BH794" s="217">
        <f>IF(N794="sníž. přenesená",J794,0)</f>
        <v>0</v>
      </c>
      <c r="BI794" s="217">
        <f>IF(N794="nulová",J794,0)</f>
        <v>0</v>
      </c>
      <c r="BJ794" s="18" t="s">
        <v>86</v>
      </c>
      <c r="BK794" s="217">
        <f>ROUND(I794*H794,2)</f>
        <v>0</v>
      </c>
      <c r="BL794" s="18" t="s">
        <v>268</v>
      </c>
      <c r="BM794" s="216" t="s">
        <v>1502</v>
      </c>
    </row>
    <row r="795" s="13" customFormat="1">
      <c r="A795" s="13"/>
      <c r="B795" s="225"/>
      <c r="C795" s="226"/>
      <c r="D795" s="223" t="s">
        <v>170</v>
      </c>
      <c r="E795" s="227" t="s">
        <v>19</v>
      </c>
      <c r="F795" s="228" t="s">
        <v>1489</v>
      </c>
      <c r="G795" s="226"/>
      <c r="H795" s="229">
        <v>13</v>
      </c>
      <c r="I795" s="230"/>
      <c r="J795" s="226"/>
      <c r="K795" s="226"/>
      <c r="L795" s="231"/>
      <c r="M795" s="232"/>
      <c r="N795" s="233"/>
      <c r="O795" s="233"/>
      <c r="P795" s="233"/>
      <c r="Q795" s="233"/>
      <c r="R795" s="233"/>
      <c r="S795" s="233"/>
      <c r="T795" s="234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35" t="s">
        <v>170</v>
      </c>
      <c r="AU795" s="235" t="s">
        <v>88</v>
      </c>
      <c r="AV795" s="13" t="s">
        <v>88</v>
      </c>
      <c r="AW795" s="13" t="s">
        <v>37</v>
      </c>
      <c r="AX795" s="13" t="s">
        <v>78</v>
      </c>
      <c r="AY795" s="235" t="s">
        <v>157</v>
      </c>
    </row>
    <row r="796" s="2" customFormat="1" ht="16.5" customHeight="1">
      <c r="A796" s="39"/>
      <c r="B796" s="40"/>
      <c r="C796" s="205" t="s">
        <v>1503</v>
      </c>
      <c r="D796" s="205" t="s">
        <v>159</v>
      </c>
      <c r="E796" s="206" t="s">
        <v>1504</v>
      </c>
      <c r="F796" s="207" t="s">
        <v>1505</v>
      </c>
      <c r="G796" s="208" t="s">
        <v>271</v>
      </c>
      <c r="H796" s="209">
        <v>13</v>
      </c>
      <c r="I796" s="210"/>
      <c r="J796" s="211">
        <f>ROUND(I796*H796,2)</f>
        <v>0</v>
      </c>
      <c r="K796" s="207" t="s">
        <v>175</v>
      </c>
      <c r="L796" s="45"/>
      <c r="M796" s="212" t="s">
        <v>19</v>
      </c>
      <c r="N796" s="213" t="s">
        <v>49</v>
      </c>
      <c r="O796" s="85"/>
      <c r="P796" s="214">
        <f>O796*H796</f>
        <v>0</v>
      </c>
      <c r="Q796" s="214">
        <v>0</v>
      </c>
      <c r="R796" s="214">
        <f>Q796*H796</f>
        <v>0</v>
      </c>
      <c r="S796" s="214">
        <v>0</v>
      </c>
      <c r="T796" s="215">
        <f>S796*H796</f>
        <v>0</v>
      </c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R796" s="216" t="s">
        <v>268</v>
      </c>
      <c r="AT796" s="216" t="s">
        <v>159</v>
      </c>
      <c r="AU796" s="216" t="s">
        <v>88</v>
      </c>
      <c r="AY796" s="18" t="s">
        <v>157</v>
      </c>
      <c r="BE796" s="217">
        <f>IF(N796="základní",J796,0)</f>
        <v>0</v>
      </c>
      <c r="BF796" s="217">
        <f>IF(N796="snížená",J796,0)</f>
        <v>0</v>
      </c>
      <c r="BG796" s="217">
        <f>IF(N796="zákl. přenesená",J796,0)</f>
        <v>0</v>
      </c>
      <c r="BH796" s="217">
        <f>IF(N796="sníž. přenesená",J796,0)</f>
        <v>0</v>
      </c>
      <c r="BI796" s="217">
        <f>IF(N796="nulová",J796,0)</f>
        <v>0</v>
      </c>
      <c r="BJ796" s="18" t="s">
        <v>86</v>
      </c>
      <c r="BK796" s="217">
        <f>ROUND(I796*H796,2)</f>
        <v>0</v>
      </c>
      <c r="BL796" s="18" t="s">
        <v>268</v>
      </c>
      <c r="BM796" s="216" t="s">
        <v>1506</v>
      </c>
    </row>
    <row r="797" s="2" customFormat="1">
      <c r="A797" s="39"/>
      <c r="B797" s="40"/>
      <c r="C797" s="41"/>
      <c r="D797" s="218" t="s">
        <v>166</v>
      </c>
      <c r="E797" s="41"/>
      <c r="F797" s="219" t="s">
        <v>1507</v>
      </c>
      <c r="G797" s="41"/>
      <c r="H797" s="41"/>
      <c r="I797" s="220"/>
      <c r="J797" s="41"/>
      <c r="K797" s="41"/>
      <c r="L797" s="45"/>
      <c r="M797" s="221"/>
      <c r="N797" s="222"/>
      <c r="O797" s="85"/>
      <c r="P797" s="85"/>
      <c r="Q797" s="85"/>
      <c r="R797" s="85"/>
      <c r="S797" s="85"/>
      <c r="T797" s="86"/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T797" s="18" t="s">
        <v>166</v>
      </c>
      <c r="AU797" s="18" t="s">
        <v>88</v>
      </c>
    </row>
    <row r="798" s="2" customFormat="1" ht="16.5" customHeight="1">
      <c r="A798" s="39"/>
      <c r="B798" s="40"/>
      <c r="C798" s="236" t="s">
        <v>1508</v>
      </c>
      <c r="D798" s="236" t="s">
        <v>242</v>
      </c>
      <c r="E798" s="237" t="s">
        <v>1509</v>
      </c>
      <c r="F798" s="238" t="s">
        <v>1510</v>
      </c>
      <c r="G798" s="239" t="s">
        <v>271</v>
      </c>
      <c r="H798" s="240">
        <v>13</v>
      </c>
      <c r="I798" s="241"/>
      <c r="J798" s="242">
        <f>ROUND(I798*H798,2)</f>
        <v>0</v>
      </c>
      <c r="K798" s="238" t="s">
        <v>19</v>
      </c>
      <c r="L798" s="243"/>
      <c r="M798" s="244" t="s">
        <v>19</v>
      </c>
      <c r="N798" s="245" t="s">
        <v>49</v>
      </c>
      <c r="O798" s="85"/>
      <c r="P798" s="214">
        <f>O798*H798</f>
        <v>0</v>
      </c>
      <c r="Q798" s="214">
        <v>0.00020000000000000001</v>
      </c>
      <c r="R798" s="214">
        <f>Q798*H798</f>
        <v>0.0026000000000000003</v>
      </c>
      <c r="S798" s="214">
        <v>0</v>
      </c>
      <c r="T798" s="215">
        <f>S798*H798</f>
        <v>0</v>
      </c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R798" s="216" t="s">
        <v>357</v>
      </c>
      <c r="AT798" s="216" t="s">
        <v>242</v>
      </c>
      <c r="AU798" s="216" t="s">
        <v>88</v>
      </c>
      <c r="AY798" s="18" t="s">
        <v>157</v>
      </c>
      <c r="BE798" s="217">
        <f>IF(N798="základní",J798,0)</f>
        <v>0</v>
      </c>
      <c r="BF798" s="217">
        <f>IF(N798="snížená",J798,0)</f>
        <v>0</v>
      </c>
      <c r="BG798" s="217">
        <f>IF(N798="zákl. přenesená",J798,0)</f>
        <v>0</v>
      </c>
      <c r="BH798" s="217">
        <f>IF(N798="sníž. přenesená",J798,0)</f>
        <v>0</v>
      </c>
      <c r="BI798" s="217">
        <f>IF(N798="nulová",J798,0)</f>
        <v>0</v>
      </c>
      <c r="BJ798" s="18" t="s">
        <v>86</v>
      </c>
      <c r="BK798" s="217">
        <f>ROUND(I798*H798,2)</f>
        <v>0</v>
      </c>
      <c r="BL798" s="18" t="s">
        <v>268</v>
      </c>
      <c r="BM798" s="216" t="s">
        <v>1511</v>
      </c>
    </row>
    <row r="799" s="13" customFormat="1">
      <c r="A799" s="13"/>
      <c r="B799" s="225"/>
      <c r="C799" s="226"/>
      <c r="D799" s="223" t="s">
        <v>170</v>
      </c>
      <c r="E799" s="227" t="s">
        <v>19</v>
      </c>
      <c r="F799" s="228" t="s">
        <v>1489</v>
      </c>
      <c r="G799" s="226"/>
      <c r="H799" s="229">
        <v>13</v>
      </c>
      <c r="I799" s="230"/>
      <c r="J799" s="226"/>
      <c r="K799" s="226"/>
      <c r="L799" s="231"/>
      <c r="M799" s="232"/>
      <c r="N799" s="233"/>
      <c r="O799" s="233"/>
      <c r="P799" s="233"/>
      <c r="Q799" s="233"/>
      <c r="R799" s="233"/>
      <c r="S799" s="233"/>
      <c r="T799" s="234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35" t="s">
        <v>170</v>
      </c>
      <c r="AU799" s="235" t="s">
        <v>88</v>
      </c>
      <c r="AV799" s="13" t="s">
        <v>88</v>
      </c>
      <c r="AW799" s="13" t="s">
        <v>37</v>
      </c>
      <c r="AX799" s="13" t="s">
        <v>78</v>
      </c>
      <c r="AY799" s="235" t="s">
        <v>157</v>
      </c>
    </row>
    <row r="800" s="2" customFormat="1" ht="16.5" customHeight="1">
      <c r="A800" s="39"/>
      <c r="B800" s="40"/>
      <c r="C800" s="205" t="s">
        <v>1512</v>
      </c>
      <c r="D800" s="205" t="s">
        <v>159</v>
      </c>
      <c r="E800" s="206" t="s">
        <v>1513</v>
      </c>
      <c r="F800" s="207" t="s">
        <v>1514</v>
      </c>
      <c r="G800" s="208" t="s">
        <v>271</v>
      </c>
      <c r="H800" s="209">
        <v>3</v>
      </c>
      <c r="I800" s="210"/>
      <c r="J800" s="211">
        <f>ROUND(I800*H800,2)</f>
        <v>0</v>
      </c>
      <c r="K800" s="207" t="s">
        <v>175</v>
      </c>
      <c r="L800" s="45"/>
      <c r="M800" s="212" t="s">
        <v>19</v>
      </c>
      <c r="N800" s="213" t="s">
        <v>49</v>
      </c>
      <c r="O800" s="85"/>
      <c r="P800" s="214">
        <f>O800*H800</f>
        <v>0</v>
      </c>
      <c r="Q800" s="214">
        <v>0</v>
      </c>
      <c r="R800" s="214">
        <f>Q800*H800</f>
        <v>0</v>
      </c>
      <c r="S800" s="214">
        <v>0</v>
      </c>
      <c r="T800" s="215">
        <f>S800*H800</f>
        <v>0</v>
      </c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R800" s="216" t="s">
        <v>268</v>
      </c>
      <c r="AT800" s="216" t="s">
        <v>159</v>
      </c>
      <c r="AU800" s="216" t="s">
        <v>88</v>
      </c>
      <c r="AY800" s="18" t="s">
        <v>157</v>
      </c>
      <c r="BE800" s="217">
        <f>IF(N800="základní",J800,0)</f>
        <v>0</v>
      </c>
      <c r="BF800" s="217">
        <f>IF(N800="snížená",J800,0)</f>
        <v>0</v>
      </c>
      <c r="BG800" s="217">
        <f>IF(N800="zákl. přenesená",J800,0)</f>
        <v>0</v>
      </c>
      <c r="BH800" s="217">
        <f>IF(N800="sníž. přenesená",J800,0)</f>
        <v>0</v>
      </c>
      <c r="BI800" s="217">
        <f>IF(N800="nulová",J800,0)</f>
        <v>0</v>
      </c>
      <c r="BJ800" s="18" t="s">
        <v>86</v>
      </c>
      <c r="BK800" s="217">
        <f>ROUND(I800*H800,2)</f>
        <v>0</v>
      </c>
      <c r="BL800" s="18" t="s">
        <v>268</v>
      </c>
      <c r="BM800" s="216" t="s">
        <v>1515</v>
      </c>
    </row>
    <row r="801" s="2" customFormat="1">
      <c r="A801" s="39"/>
      <c r="B801" s="40"/>
      <c r="C801" s="41"/>
      <c r="D801" s="218" t="s">
        <v>166</v>
      </c>
      <c r="E801" s="41"/>
      <c r="F801" s="219" t="s">
        <v>1516</v>
      </c>
      <c r="G801" s="41"/>
      <c r="H801" s="41"/>
      <c r="I801" s="220"/>
      <c r="J801" s="41"/>
      <c r="K801" s="41"/>
      <c r="L801" s="45"/>
      <c r="M801" s="221"/>
      <c r="N801" s="222"/>
      <c r="O801" s="85"/>
      <c r="P801" s="85"/>
      <c r="Q801" s="85"/>
      <c r="R801" s="85"/>
      <c r="S801" s="85"/>
      <c r="T801" s="86"/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T801" s="18" t="s">
        <v>166</v>
      </c>
      <c r="AU801" s="18" t="s">
        <v>88</v>
      </c>
    </row>
    <row r="802" s="2" customFormat="1" ht="16.5" customHeight="1">
      <c r="A802" s="39"/>
      <c r="B802" s="40"/>
      <c r="C802" s="236" t="s">
        <v>1517</v>
      </c>
      <c r="D802" s="236" t="s">
        <v>242</v>
      </c>
      <c r="E802" s="237" t="s">
        <v>1518</v>
      </c>
      <c r="F802" s="238" t="s">
        <v>1519</v>
      </c>
      <c r="G802" s="239" t="s">
        <v>271</v>
      </c>
      <c r="H802" s="240">
        <v>1</v>
      </c>
      <c r="I802" s="241"/>
      <c r="J802" s="242">
        <f>ROUND(I802*H802,2)</f>
        <v>0</v>
      </c>
      <c r="K802" s="238" t="s">
        <v>19</v>
      </c>
      <c r="L802" s="243"/>
      <c r="M802" s="244" t="s">
        <v>19</v>
      </c>
      <c r="N802" s="245" t="s">
        <v>49</v>
      </c>
      <c r="O802" s="85"/>
      <c r="P802" s="214">
        <f>O802*H802</f>
        <v>0</v>
      </c>
      <c r="Q802" s="214">
        <v>0.00020000000000000001</v>
      </c>
      <c r="R802" s="214">
        <f>Q802*H802</f>
        <v>0.00020000000000000001</v>
      </c>
      <c r="S802" s="214">
        <v>0</v>
      </c>
      <c r="T802" s="215">
        <f>S802*H802</f>
        <v>0</v>
      </c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R802" s="216" t="s">
        <v>357</v>
      </c>
      <c r="AT802" s="216" t="s">
        <v>242</v>
      </c>
      <c r="AU802" s="216" t="s">
        <v>88</v>
      </c>
      <c r="AY802" s="18" t="s">
        <v>157</v>
      </c>
      <c r="BE802" s="217">
        <f>IF(N802="základní",J802,0)</f>
        <v>0</v>
      </c>
      <c r="BF802" s="217">
        <f>IF(N802="snížená",J802,0)</f>
        <v>0</v>
      </c>
      <c r="BG802" s="217">
        <f>IF(N802="zákl. přenesená",J802,0)</f>
        <v>0</v>
      </c>
      <c r="BH802" s="217">
        <f>IF(N802="sníž. přenesená",J802,0)</f>
        <v>0</v>
      </c>
      <c r="BI802" s="217">
        <f>IF(N802="nulová",J802,0)</f>
        <v>0</v>
      </c>
      <c r="BJ802" s="18" t="s">
        <v>86</v>
      </c>
      <c r="BK802" s="217">
        <f>ROUND(I802*H802,2)</f>
        <v>0</v>
      </c>
      <c r="BL802" s="18" t="s">
        <v>268</v>
      </c>
      <c r="BM802" s="216" t="s">
        <v>1520</v>
      </c>
    </row>
    <row r="803" s="13" customFormat="1">
      <c r="A803" s="13"/>
      <c r="B803" s="225"/>
      <c r="C803" s="226"/>
      <c r="D803" s="223" t="s">
        <v>170</v>
      </c>
      <c r="E803" s="227" t="s">
        <v>19</v>
      </c>
      <c r="F803" s="228" t="s">
        <v>1521</v>
      </c>
      <c r="G803" s="226"/>
      <c r="H803" s="229">
        <v>1</v>
      </c>
      <c r="I803" s="230"/>
      <c r="J803" s="226"/>
      <c r="K803" s="226"/>
      <c r="L803" s="231"/>
      <c r="M803" s="232"/>
      <c r="N803" s="233"/>
      <c r="O803" s="233"/>
      <c r="P803" s="233"/>
      <c r="Q803" s="233"/>
      <c r="R803" s="233"/>
      <c r="S803" s="233"/>
      <c r="T803" s="234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35" t="s">
        <v>170</v>
      </c>
      <c r="AU803" s="235" t="s">
        <v>88</v>
      </c>
      <c r="AV803" s="13" t="s">
        <v>88</v>
      </c>
      <c r="AW803" s="13" t="s">
        <v>37</v>
      </c>
      <c r="AX803" s="13" t="s">
        <v>78</v>
      </c>
      <c r="AY803" s="235" t="s">
        <v>157</v>
      </c>
    </row>
    <row r="804" s="2" customFormat="1" ht="16.5" customHeight="1">
      <c r="A804" s="39"/>
      <c r="B804" s="40"/>
      <c r="C804" s="236" t="s">
        <v>1522</v>
      </c>
      <c r="D804" s="236" t="s">
        <v>242</v>
      </c>
      <c r="E804" s="237" t="s">
        <v>1523</v>
      </c>
      <c r="F804" s="238" t="s">
        <v>1524</v>
      </c>
      <c r="G804" s="239" t="s">
        <v>271</v>
      </c>
      <c r="H804" s="240">
        <v>1</v>
      </c>
      <c r="I804" s="241"/>
      <c r="J804" s="242">
        <f>ROUND(I804*H804,2)</f>
        <v>0</v>
      </c>
      <c r="K804" s="238" t="s">
        <v>19</v>
      </c>
      <c r="L804" s="243"/>
      <c r="M804" s="244" t="s">
        <v>19</v>
      </c>
      <c r="N804" s="245" t="s">
        <v>49</v>
      </c>
      <c r="O804" s="85"/>
      <c r="P804" s="214">
        <f>O804*H804</f>
        <v>0</v>
      </c>
      <c r="Q804" s="214">
        <v>0.00020000000000000001</v>
      </c>
      <c r="R804" s="214">
        <f>Q804*H804</f>
        <v>0.00020000000000000001</v>
      </c>
      <c r="S804" s="214">
        <v>0</v>
      </c>
      <c r="T804" s="215">
        <f>S804*H804</f>
        <v>0</v>
      </c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R804" s="216" t="s">
        <v>357</v>
      </c>
      <c r="AT804" s="216" t="s">
        <v>242</v>
      </c>
      <c r="AU804" s="216" t="s">
        <v>88</v>
      </c>
      <c r="AY804" s="18" t="s">
        <v>157</v>
      </c>
      <c r="BE804" s="217">
        <f>IF(N804="základní",J804,0)</f>
        <v>0</v>
      </c>
      <c r="BF804" s="217">
        <f>IF(N804="snížená",J804,0)</f>
        <v>0</v>
      </c>
      <c r="BG804" s="217">
        <f>IF(N804="zákl. přenesená",J804,0)</f>
        <v>0</v>
      </c>
      <c r="BH804" s="217">
        <f>IF(N804="sníž. přenesená",J804,0)</f>
        <v>0</v>
      </c>
      <c r="BI804" s="217">
        <f>IF(N804="nulová",J804,0)</f>
        <v>0</v>
      </c>
      <c r="BJ804" s="18" t="s">
        <v>86</v>
      </c>
      <c r="BK804" s="217">
        <f>ROUND(I804*H804,2)</f>
        <v>0</v>
      </c>
      <c r="BL804" s="18" t="s">
        <v>268</v>
      </c>
      <c r="BM804" s="216" t="s">
        <v>1525</v>
      </c>
    </row>
    <row r="805" s="13" customFormat="1">
      <c r="A805" s="13"/>
      <c r="B805" s="225"/>
      <c r="C805" s="226"/>
      <c r="D805" s="223" t="s">
        <v>170</v>
      </c>
      <c r="E805" s="227" t="s">
        <v>19</v>
      </c>
      <c r="F805" s="228" t="s">
        <v>1521</v>
      </c>
      <c r="G805" s="226"/>
      <c r="H805" s="229">
        <v>1</v>
      </c>
      <c r="I805" s="230"/>
      <c r="J805" s="226"/>
      <c r="K805" s="226"/>
      <c r="L805" s="231"/>
      <c r="M805" s="232"/>
      <c r="N805" s="233"/>
      <c r="O805" s="233"/>
      <c r="P805" s="233"/>
      <c r="Q805" s="233"/>
      <c r="R805" s="233"/>
      <c r="S805" s="233"/>
      <c r="T805" s="234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35" t="s">
        <v>170</v>
      </c>
      <c r="AU805" s="235" t="s">
        <v>88</v>
      </c>
      <c r="AV805" s="13" t="s">
        <v>88</v>
      </c>
      <c r="AW805" s="13" t="s">
        <v>37</v>
      </c>
      <c r="AX805" s="13" t="s">
        <v>78</v>
      </c>
      <c r="AY805" s="235" t="s">
        <v>157</v>
      </c>
    </row>
    <row r="806" s="2" customFormat="1" ht="16.5" customHeight="1">
      <c r="A806" s="39"/>
      <c r="B806" s="40"/>
      <c r="C806" s="236" t="s">
        <v>1526</v>
      </c>
      <c r="D806" s="236" t="s">
        <v>242</v>
      </c>
      <c r="E806" s="237" t="s">
        <v>1527</v>
      </c>
      <c r="F806" s="238" t="s">
        <v>1528</v>
      </c>
      <c r="G806" s="239" t="s">
        <v>271</v>
      </c>
      <c r="H806" s="240">
        <v>1</v>
      </c>
      <c r="I806" s="241"/>
      <c r="J806" s="242">
        <f>ROUND(I806*H806,2)</f>
        <v>0</v>
      </c>
      <c r="K806" s="238" t="s">
        <v>19</v>
      </c>
      <c r="L806" s="243"/>
      <c r="M806" s="244" t="s">
        <v>19</v>
      </c>
      <c r="N806" s="245" t="s">
        <v>49</v>
      </c>
      <c r="O806" s="85"/>
      <c r="P806" s="214">
        <f>O806*H806</f>
        <v>0</v>
      </c>
      <c r="Q806" s="214">
        <v>0.00020000000000000001</v>
      </c>
      <c r="R806" s="214">
        <f>Q806*H806</f>
        <v>0.00020000000000000001</v>
      </c>
      <c r="S806" s="214">
        <v>0</v>
      </c>
      <c r="T806" s="215">
        <f>S806*H806</f>
        <v>0</v>
      </c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R806" s="216" t="s">
        <v>357</v>
      </c>
      <c r="AT806" s="216" t="s">
        <v>242</v>
      </c>
      <c r="AU806" s="216" t="s">
        <v>88</v>
      </c>
      <c r="AY806" s="18" t="s">
        <v>157</v>
      </c>
      <c r="BE806" s="217">
        <f>IF(N806="základní",J806,0)</f>
        <v>0</v>
      </c>
      <c r="BF806" s="217">
        <f>IF(N806="snížená",J806,0)</f>
        <v>0</v>
      </c>
      <c r="BG806" s="217">
        <f>IF(N806="zákl. přenesená",J806,0)</f>
        <v>0</v>
      </c>
      <c r="BH806" s="217">
        <f>IF(N806="sníž. přenesená",J806,0)</f>
        <v>0</v>
      </c>
      <c r="BI806" s="217">
        <f>IF(N806="nulová",J806,0)</f>
        <v>0</v>
      </c>
      <c r="BJ806" s="18" t="s">
        <v>86</v>
      </c>
      <c r="BK806" s="217">
        <f>ROUND(I806*H806,2)</f>
        <v>0</v>
      </c>
      <c r="BL806" s="18" t="s">
        <v>268</v>
      </c>
      <c r="BM806" s="216" t="s">
        <v>1529</v>
      </c>
    </row>
    <row r="807" s="13" customFormat="1">
      <c r="A807" s="13"/>
      <c r="B807" s="225"/>
      <c r="C807" s="226"/>
      <c r="D807" s="223" t="s">
        <v>170</v>
      </c>
      <c r="E807" s="227" t="s">
        <v>19</v>
      </c>
      <c r="F807" s="228" t="s">
        <v>1521</v>
      </c>
      <c r="G807" s="226"/>
      <c r="H807" s="229">
        <v>1</v>
      </c>
      <c r="I807" s="230"/>
      <c r="J807" s="226"/>
      <c r="K807" s="226"/>
      <c r="L807" s="231"/>
      <c r="M807" s="232"/>
      <c r="N807" s="233"/>
      <c r="O807" s="233"/>
      <c r="P807" s="233"/>
      <c r="Q807" s="233"/>
      <c r="R807" s="233"/>
      <c r="S807" s="233"/>
      <c r="T807" s="234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35" t="s">
        <v>170</v>
      </c>
      <c r="AU807" s="235" t="s">
        <v>88</v>
      </c>
      <c r="AV807" s="13" t="s">
        <v>88</v>
      </c>
      <c r="AW807" s="13" t="s">
        <v>37</v>
      </c>
      <c r="AX807" s="13" t="s">
        <v>78</v>
      </c>
      <c r="AY807" s="235" t="s">
        <v>157</v>
      </c>
    </row>
    <row r="808" s="2" customFormat="1" ht="16.5" customHeight="1">
      <c r="A808" s="39"/>
      <c r="B808" s="40"/>
      <c r="C808" s="205" t="s">
        <v>1530</v>
      </c>
      <c r="D808" s="205" t="s">
        <v>159</v>
      </c>
      <c r="E808" s="206" t="s">
        <v>1531</v>
      </c>
      <c r="F808" s="207" t="s">
        <v>1532</v>
      </c>
      <c r="G808" s="208" t="s">
        <v>271</v>
      </c>
      <c r="H808" s="209">
        <v>2</v>
      </c>
      <c r="I808" s="210"/>
      <c r="J808" s="211">
        <f>ROUND(I808*H808,2)</f>
        <v>0</v>
      </c>
      <c r="K808" s="207" t="s">
        <v>175</v>
      </c>
      <c r="L808" s="45"/>
      <c r="M808" s="212" t="s">
        <v>19</v>
      </c>
      <c r="N808" s="213" t="s">
        <v>49</v>
      </c>
      <c r="O808" s="85"/>
      <c r="P808" s="214">
        <f>O808*H808</f>
        <v>0</v>
      </c>
      <c r="Q808" s="214">
        <v>0</v>
      </c>
      <c r="R808" s="214">
        <f>Q808*H808</f>
        <v>0</v>
      </c>
      <c r="S808" s="214">
        <v>0</v>
      </c>
      <c r="T808" s="215">
        <f>S808*H808</f>
        <v>0</v>
      </c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R808" s="216" t="s">
        <v>268</v>
      </c>
      <c r="AT808" s="216" t="s">
        <v>159</v>
      </c>
      <c r="AU808" s="216" t="s">
        <v>88</v>
      </c>
      <c r="AY808" s="18" t="s">
        <v>157</v>
      </c>
      <c r="BE808" s="217">
        <f>IF(N808="základní",J808,0)</f>
        <v>0</v>
      </c>
      <c r="BF808" s="217">
        <f>IF(N808="snížená",J808,0)</f>
        <v>0</v>
      </c>
      <c r="BG808" s="217">
        <f>IF(N808="zákl. přenesená",J808,0)</f>
        <v>0</v>
      </c>
      <c r="BH808" s="217">
        <f>IF(N808="sníž. přenesená",J808,0)</f>
        <v>0</v>
      </c>
      <c r="BI808" s="217">
        <f>IF(N808="nulová",J808,0)</f>
        <v>0</v>
      </c>
      <c r="BJ808" s="18" t="s">
        <v>86</v>
      </c>
      <c r="BK808" s="217">
        <f>ROUND(I808*H808,2)</f>
        <v>0</v>
      </c>
      <c r="BL808" s="18" t="s">
        <v>268</v>
      </c>
      <c r="BM808" s="216" t="s">
        <v>1533</v>
      </c>
    </row>
    <row r="809" s="2" customFormat="1">
      <c r="A809" s="39"/>
      <c r="B809" s="40"/>
      <c r="C809" s="41"/>
      <c r="D809" s="218" t="s">
        <v>166</v>
      </c>
      <c r="E809" s="41"/>
      <c r="F809" s="219" t="s">
        <v>1534</v>
      </c>
      <c r="G809" s="41"/>
      <c r="H809" s="41"/>
      <c r="I809" s="220"/>
      <c r="J809" s="41"/>
      <c r="K809" s="41"/>
      <c r="L809" s="45"/>
      <c r="M809" s="221"/>
      <c r="N809" s="222"/>
      <c r="O809" s="85"/>
      <c r="P809" s="85"/>
      <c r="Q809" s="85"/>
      <c r="R809" s="85"/>
      <c r="S809" s="85"/>
      <c r="T809" s="86"/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T809" s="18" t="s">
        <v>166</v>
      </c>
      <c r="AU809" s="18" t="s">
        <v>88</v>
      </c>
    </row>
    <row r="810" s="2" customFormat="1" ht="16.5" customHeight="1">
      <c r="A810" s="39"/>
      <c r="B810" s="40"/>
      <c r="C810" s="236" t="s">
        <v>1535</v>
      </c>
      <c r="D810" s="236" t="s">
        <v>242</v>
      </c>
      <c r="E810" s="237" t="s">
        <v>1536</v>
      </c>
      <c r="F810" s="238" t="s">
        <v>1537</v>
      </c>
      <c r="G810" s="239" t="s">
        <v>271</v>
      </c>
      <c r="H810" s="240">
        <v>2</v>
      </c>
      <c r="I810" s="241"/>
      <c r="J810" s="242">
        <f>ROUND(I810*H810,2)</f>
        <v>0</v>
      </c>
      <c r="K810" s="238" t="s">
        <v>175</v>
      </c>
      <c r="L810" s="243"/>
      <c r="M810" s="244" t="s">
        <v>19</v>
      </c>
      <c r="N810" s="245" t="s">
        <v>49</v>
      </c>
      <c r="O810" s="85"/>
      <c r="P810" s="214">
        <f>O810*H810</f>
        <v>0</v>
      </c>
      <c r="Q810" s="214">
        <v>0.0012999999999999999</v>
      </c>
      <c r="R810" s="214">
        <f>Q810*H810</f>
        <v>0.0025999999999999999</v>
      </c>
      <c r="S810" s="214">
        <v>0</v>
      </c>
      <c r="T810" s="215">
        <f>S810*H810</f>
        <v>0</v>
      </c>
      <c r="U810" s="39"/>
      <c r="V810" s="39"/>
      <c r="W810" s="39"/>
      <c r="X810" s="39"/>
      <c r="Y810" s="39"/>
      <c r="Z810" s="39"/>
      <c r="AA810" s="39"/>
      <c r="AB810" s="39"/>
      <c r="AC810" s="39"/>
      <c r="AD810" s="39"/>
      <c r="AE810" s="39"/>
      <c r="AR810" s="216" t="s">
        <v>357</v>
      </c>
      <c r="AT810" s="216" t="s">
        <v>242</v>
      </c>
      <c r="AU810" s="216" t="s">
        <v>88</v>
      </c>
      <c r="AY810" s="18" t="s">
        <v>157</v>
      </c>
      <c r="BE810" s="217">
        <f>IF(N810="základní",J810,0)</f>
        <v>0</v>
      </c>
      <c r="BF810" s="217">
        <f>IF(N810="snížená",J810,0)</f>
        <v>0</v>
      </c>
      <c r="BG810" s="217">
        <f>IF(N810="zákl. přenesená",J810,0)</f>
        <v>0</v>
      </c>
      <c r="BH810" s="217">
        <f>IF(N810="sníž. přenesená",J810,0)</f>
        <v>0</v>
      </c>
      <c r="BI810" s="217">
        <f>IF(N810="nulová",J810,0)</f>
        <v>0</v>
      </c>
      <c r="BJ810" s="18" t="s">
        <v>86</v>
      </c>
      <c r="BK810" s="217">
        <f>ROUND(I810*H810,2)</f>
        <v>0</v>
      </c>
      <c r="BL810" s="18" t="s">
        <v>268</v>
      </c>
      <c r="BM810" s="216" t="s">
        <v>1538</v>
      </c>
    </row>
    <row r="811" s="13" customFormat="1">
      <c r="A811" s="13"/>
      <c r="B811" s="225"/>
      <c r="C811" s="226"/>
      <c r="D811" s="223" t="s">
        <v>170</v>
      </c>
      <c r="E811" s="227" t="s">
        <v>19</v>
      </c>
      <c r="F811" s="228" t="s">
        <v>1539</v>
      </c>
      <c r="G811" s="226"/>
      <c r="H811" s="229">
        <v>2</v>
      </c>
      <c r="I811" s="230"/>
      <c r="J811" s="226"/>
      <c r="K811" s="226"/>
      <c r="L811" s="231"/>
      <c r="M811" s="232"/>
      <c r="N811" s="233"/>
      <c r="O811" s="233"/>
      <c r="P811" s="233"/>
      <c r="Q811" s="233"/>
      <c r="R811" s="233"/>
      <c r="S811" s="233"/>
      <c r="T811" s="234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35" t="s">
        <v>170</v>
      </c>
      <c r="AU811" s="235" t="s">
        <v>88</v>
      </c>
      <c r="AV811" s="13" t="s">
        <v>88</v>
      </c>
      <c r="AW811" s="13" t="s">
        <v>37</v>
      </c>
      <c r="AX811" s="13" t="s">
        <v>78</v>
      </c>
      <c r="AY811" s="235" t="s">
        <v>157</v>
      </c>
    </row>
    <row r="812" s="2" customFormat="1" ht="16.5" customHeight="1">
      <c r="A812" s="39"/>
      <c r="B812" s="40"/>
      <c r="C812" s="205" t="s">
        <v>1540</v>
      </c>
      <c r="D812" s="205" t="s">
        <v>159</v>
      </c>
      <c r="E812" s="206" t="s">
        <v>1541</v>
      </c>
      <c r="F812" s="207" t="s">
        <v>1542</v>
      </c>
      <c r="G812" s="208" t="s">
        <v>271</v>
      </c>
      <c r="H812" s="209">
        <v>1</v>
      </c>
      <c r="I812" s="210"/>
      <c r="J812" s="211">
        <f>ROUND(I812*H812,2)</f>
        <v>0</v>
      </c>
      <c r="K812" s="207" t="s">
        <v>175</v>
      </c>
      <c r="L812" s="45"/>
      <c r="M812" s="212" t="s">
        <v>19</v>
      </c>
      <c r="N812" s="213" t="s">
        <v>49</v>
      </c>
      <c r="O812" s="85"/>
      <c r="P812" s="214">
        <f>O812*H812</f>
        <v>0</v>
      </c>
      <c r="Q812" s="214">
        <v>0</v>
      </c>
      <c r="R812" s="214">
        <f>Q812*H812</f>
        <v>0</v>
      </c>
      <c r="S812" s="214">
        <v>0</v>
      </c>
      <c r="T812" s="215">
        <f>S812*H812</f>
        <v>0</v>
      </c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R812" s="216" t="s">
        <v>268</v>
      </c>
      <c r="AT812" s="216" t="s">
        <v>159</v>
      </c>
      <c r="AU812" s="216" t="s">
        <v>88</v>
      </c>
      <c r="AY812" s="18" t="s">
        <v>157</v>
      </c>
      <c r="BE812" s="217">
        <f>IF(N812="základní",J812,0)</f>
        <v>0</v>
      </c>
      <c r="BF812" s="217">
        <f>IF(N812="snížená",J812,0)</f>
        <v>0</v>
      </c>
      <c r="BG812" s="217">
        <f>IF(N812="zákl. přenesená",J812,0)</f>
        <v>0</v>
      </c>
      <c r="BH812" s="217">
        <f>IF(N812="sníž. přenesená",J812,0)</f>
        <v>0</v>
      </c>
      <c r="BI812" s="217">
        <f>IF(N812="nulová",J812,0)</f>
        <v>0</v>
      </c>
      <c r="BJ812" s="18" t="s">
        <v>86</v>
      </c>
      <c r="BK812" s="217">
        <f>ROUND(I812*H812,2)</f>
        <v>0</v>
      </c>
      <c r="BL812" s="18" t="s">
        <v>268</v>
      </c>
      <c r="BM812" s="216" t="s">
        <v>1543</v>
      </c>
    </row>
    <row r="813" s="2" customFormat="1">
      <c r="A813" s="39"/>
      <c r="B813" s="40"/>
      <c r="C813" s="41"/>
      <c r="D813" s="218" t="s">
        <v>166</v>
      </c>
      <c r="E813" s="41"/>
      <c r="F813" s="219" t="s">
        <v>1544</v>
      </c>
      <c r="G813" s="41"/>
      <c r="H813" s="41"/>
      <c r="I813" s="220"/>
      <c r="J813" s="41"/>
      <c r="K813" s="41"/>
      <c r="L813" s="45"/>
      <c r="M813" s="221"/>
      <c r="N813" s="222"/>
      <c r="O813" s="85"/>
      <c r="P813" s="85"/>
      <c r="Q813" s="85"/>
      <c r="R813" s="85"/>
      <c r="S813" s="85"/>
      <c r="T813" s="86"/>
      <c r="U813" s="39"/>
      <c r="V813" s="39"/>
      <c r="W813" s="39"/>
      <c r="X813" s="39"/>
      <c r="Y813" s="39"/>
      <c r="Z813" s="39"/>
      <c r="AA813" s="39"/>
      <c r="AB813" s="39"/>
      <c r="AC813" s="39"/>
      <c r="AD813" s="39"/>
      <c r="AE813" s="39"/>
      <c r="AT813" s="18" t="s">
        <v>166</v>
      </c>
      <c r="AU813" s="18" t="s">
        <v>88</v>
      </c>
    </row>
    <row r="814" s="2" customFormat="1" ht="16.5" customHeight="1">
      <c r="A814" s="39"/>
      <c r="B814" s="40"/>
      <c r="C814" s="236" t="s">
        <v>1545</v>
      </c>
      <c r="D814" s="236" t="s">
        <v>242</v>
      </c>
      <c r="E814" s="237" t="s">
        <v>1546</v>
      </c>
      <c r="F814" s="238" t="s">
        <v>1547</v>
      </c>
      <c r="G814" s="239" t="s">
        <v>271</v>
      </c>
      <c r="H814" s="240">
        <v>1</v>
      </c>
      <c r="I814" s="241"/>
      <c r="J814" s="242">
        <f>ROUND(I814*H814,2)</f>
        <v>0</v>
      </c>
      <c r="K814" s="238" t="s">
        <v>175</v>
      </c>
      <c r="L814" s="243"/>
      <c r="M814" s="244" t="s">
        <v>19</v>
      </c>
      <c r="N814" s="245" t="s">
        <v>49</v>
      </c>
      <c r="O814" s="85"/>
      <c r="P814" s="214">
        <f>O814*H814</f>
        <v>0</v>
      </c>
      <c r="Q814" s="214">
        <v>0.00084999999999999995</v>
      </c>
      <c r="R814" s="214">
        <f>Q814*H814</f>
        <v>0.00084999999999999995</v>
      </c>
      <c r="S814" s="214">
        <v>0</v>
      </c>
      <c r="T814" s="215">
        <f>S814*H814</f>
        <v>0</v>
      </c>
      <c r="U814" s="39"/>
      <c r="V814" s="39"/>
      <c r="W814" s="39"/>
      <c r="X814" s="39"/>
      <c r="Y814" s="39"/>
      <c r="Z814" s="39"/>
      <c r="AA814" s="39"/>
      <c r="AB814" s="39"/>
      <c r="AC814" s="39"/>
      <c r="AD814" s="39"/>
      <c r="AE814" s="39"/>
      <c r="AR814" s="216" t="s">
        <v>357</v>
      </c>
      <c r="AT814" s="216" t="s">
        <v>242</v>
      </c>
      <c r="AU814" s="216" t="s">
        <v>88</v>
      </c>
      <c r="AY814" s="18" t="s">
        <v>157</v>
      </c>
      <c r="BE814" s="217">
        <f>IF(N814="základní",J814,0)</f>
        <v>0</v>
      </c>
      <c r="BF814" s="217">
        <f>IF(N814="snížená",J814,0)</f>
        <v>0</v>
      </c>
      <c r="BG814" s="217">
        <f>IF(N814="zákl. přenesená",J814,0)</f>
        <v>0</v>
      </c>
      <c r="BH814" s="217">
        <f>IF(N814="sníž. přenesená",J814,0)</f>
        <v>0</v>
      </c>
      <c r="BI814" s="217">
        <f>IF(N814="nulová",J814,0)</f>
        <v>0</v>
      </c>
      <c r="BJ814" s="18" t="s">
        <v>86</v>
      </c>
      <c r="BK814" s="217">
        <f>ROUND(I814*H814,2)</f>
        <v>0</v>
      </c>
      <c r="BL814" s="18" t="s">
        <v>268</v>
      </c>
      <c r="BM814" s="216" t="s">
        <v>1548</v>
      </c>
    </row>
    <row r="815" s="13" customFormat="1">
      <c r="A815" s="13"/>
      <c r="B815" s="225"/>
      <c r="C815" s="226"/>
      <c r="D815" s="223" t="s">
        <v>170</v>
      </c>
      <c r="E815" s="227" t="s">
        <v>19</v>
      </c>
      <c r="F815" s="228" t="s">
        <v>1521</v>
      </c>
      <c r="G815" s="226"/>
      <c r="H815" s="229">
        <v>1</v>
      </c>
      <c r="I815" s="230"/>
      <c r="J815" s="226"/>
      <c r="K815" s="226"/>
      <c r="L815" s="231"/>
      <c r="M815" s="232"/>
      <c r="N815" s="233"/>
      <c r="O815" s="233"/>
      <c r="P815" s="233"/>
      <c r="Q815" s="233"/>
      <c r="R815" s="233"/>
      <c r="S815" s="233"/>
      <c r="T815" s="234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35" t="s">
        <v>170</v>
      </c>
      <c r="AU815" s="235" t="s">
        <v>88</v>
      </c>
      <c r="AV815" s="13" t="s">
        <v>88</v>
      </c>
      <c r="AW815" s="13" t="s">
        <v>37</v>
      </c>
      <c r="AX815" s="13" t="s">
        <v>86</v>
      </c>
      <c r="AY815" s="235" t="s">
        <v>157</v>
      </c>
    </row>
    <row r="816" s="2" customFormat="1" ht="16.5" customHeight="1">
      <c r="A816" s="39"/>
      <c r="B816" s="40"/>
      <c r="C816" s="205" t="s">
        <v>1549</v>
      </c>
      <c r="D816" s="205" t="s">
        <v>159</v>
      </c>
      <c r="E816" s="206" t="s">
        <v>1550</v>
      </c>
      <c r="F816" s="207" t="s">
        <v>1551</v>
      </c>
      <c r="G816" s="208" t="s">
        <v>271</v>
      </c>
      <c r="H816" s="209">
        <v>2</v>
      </c>
      <c r="I816" s="210"/>
      <c r="J816" s="211">
        <f>ROUND(I816*H816,2)</f>
        <v>0</v>
      </c>
      <c r="K816" s="207" t="s">
        <v>175</v>
      </c>
      <c r="L816" s="45"/>
      <c r="M816" s="212" t="s">
        <v>19</v>
      </c>
      <c r="N816" s="213" t="s">
        <v>49</v>
      </c>
      <c r="O816" s="85"/>
      <c r="P816" s="214">
        <f>O816*H816</f>
        <v>0</v>
      </c>
      <c r="Q816" s="214">
        <v>0</v>
      </c>
      <c r="R816" s="214">
        <f>Q816*H816</f>
        <v>0</v>
      </c>
      <c r="S816" s="214">
        <v>0</v>
      </c>
      <c r="T816" s="215">
        <f>S816*H816</f>
        <v>0</v>
      </c>
      <c r="U816" s="39"/>
      <c r="V816" s="39"/>
      <c r="W816" s="39"/>
      <c r="X816" s="39"/>
      <c r="Y816" s="39"/>
      <c r="Z816" s="39"/>
      <c r="AA816" s="39"/>
      <c r="AB816" s="39"/>
      <c r="AC816" s="39"/>
      <c r="AD816" s="39"/>
      <c r="AE816" s="39"/>
      <c r="AR816" s="216" t="s">
        <v>268</v>
      </c>
      <c r="AT816" s="216" t="s">
        <v>159</v>
      </c>
      <c r="AU816" s="216" t="s">
        <v>88</v>
      </c>
      <c r="AY816" s="18" t="s">
        <v>157</v>
      </c>
      <c r="BE816" s="217">
        <f>IF(N816="základní",J816,0)</f>
        <v>0</v>
      </c>
      <c r="BF816" s="217">
        <f>IF(N816="snížená",J816,0)</f>
        <v>0</v>
      </c>
      <c r="BG816" s="217">
        <f>IF(N816="zákl. přenesená",J816,0)</f>
        <v>0</v>
      </c>
      <c r="BH816" s="217">
        <f>IF(N816="sníž. přenesená",J816,0)</f>
        <v>0</v>
      </c>
      <c r="BI816" s="217">
        <f>IF(N816="nulová",J816,0)</f>
        <v>0</v>
      </c>
      <c r="BJ816" s="18" t="s">
        <v>86</v>
      </c>
      <c r="BK816" s="217">
        <f>ROUND(I816*H816,2)</f>
        <v>0</v>
      </c>
      <c r="BL816" s="18" t="s">
        <v>268</v>
      </c>
      <c r="BM816" s="216" t="s">
        <v>1552</v>
      </c>
    </row>
    <row r="817" s="2" customFormat="1">
      <c r="A817" s="39"/>
      <c r="B817" s="40"/>
      <c r="C817" s="41"/>
      <c r="D817" s="218" t="s">
        <v>166</v>
      </c>
      <c r="E817" s="41"/>
      <c r="F817" s="219" t="s">
        <v>1553</v>
      </c>
      <c r="G817" s="41"/>
      <c r="H817" s="41"/>
      <c r="I817" s="220"/>
      <c r="J817" s="41"/>
      <c r="K817" s="41"/>
      <c r="L817" s="45"/>
      <c r="M817" s="221"/>
      <c r="N817" s="222"/>
      <c r="O817" s="85"/>
      <c r="P817" s="85"/>
      <c r="Q817" s="85"/>
      <c r="R817" s="85"/>
      <c r="S817" s="85"/>
      <c r="T817" s="86"/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T817" s="18" t="s">
        <v>166</v>
      </c>
      <c r="AU817" s="18" t="s">
        <v>88</v>
      </c>
    </row>
    <row r="818" s="2" customFormat="1" ht="16.5" customHeight="1">
      <c r="A818" s="39"/>
      <c r="B818" s="40"/>
      <c r="C818" s="236" t="s">
        <v>1554</v>
      </c>
      <c r="D818" s="236" t="s">
        <v>242</v>
      </c>
      <c r="E818" s="237" t="s">
        <v>1555</v>
      </c>
      <c r="F818" s="238" t="s">
        <v>1556</v>
      </c>
      <c r="G818" s="239" t="s">
        <v>271</v>
      </c>
      <c r="H818" s="240">
        <v>2</v>
      </c>
      <c r="I818" s="241"/>
      <c r="J818" s="242">
        <f>ROUND(I818*H818,2)</f>
        <v>0</v>
      </c>
      <c r="K818" s="238" t="s">
        <v>175</v>
      </c>
      <c r="L818" s="243"/>
      <c r="M818" s="244" t="s">
        <v>19</v>
      </c>
      <c r="N818" s="245" t="s">
        <v>49</v>
      </c>
      <c r="O818" s="85"/>
      <c r="P818" s="214">
        <f>O818*H818</f>
        <v>0</v>
      </c>
      <c r="Q818" s="214">
        <v>0.00084999999999999995</v>
      </c>
      <c r="R818" s="214">
        <f>Q818*H818</f>
        <v>0.0016999999999999999</v>
      </c>
      <c r="S818" s="214">
        <v>0</v>
      </c>
      <c r="T818" s="215">
        <f>S818*H818</f>
        <v>0</v>
      </c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R818" s="216" t="s">
        <v>357</v>
      </c>
      <c r="AT818" s="216" t="s">
        <v>242</v>
      </c>
      <c r="AU818" s="216" t="s">
        <v>88</v>
      </c>
      <c r="AY818" s="18" t="s">
        <v>157</v>
      </c>
      <c r="BE818" s="217">
        <f>IF(N818="základní",J818,0)</f>
        <v>0</v>
      </c>
      <c r="BF818" s="217">
        <f>IF(N818="snížená",J818,0)</f>
        <v>0</v>
      </c>
      <c r="BG818" s="217">
        <f>IF(N818="zákl. přenesená",J818,0)</f>
        <v>0</v>
      </c>
      <c r="BH818" s="217">
        <f>IF(N818="sníž. přenesená",J818,0)</f>
        <v>0</v>
      </c>
      <c r="BI818" s="217">
        <f>IF(N818="nulová",J818,0)</f>
        <v>0</v>
      </c>
      <c r="BJ818" s="18" t="s">
        <v>86</v>
      </c>
      <c r="BK818" s="217">
        <f>ROUND(I818*H818,2)</f>
        <v>0</v>
      </c>
      <c r="BL818" s="18" t="s">
        <v>268</v>
      </c>
      <c r="BM818" s="216" t="s">
        <v>1557</v>
      </c>
    </row>
    <row r="819" s="13" customFormat="1">
      <c r="A819" s="13"/>
      <c r="B819" s="225"/>
      <c r="C819" s="226"/>
      <c r="D819" s="223" t="s">
        <v>170</v>
      </c>
      <c r="E819" s="227" t="s">
        <v>19</v>
      </c>
      <c r="F819" s="228" t="s">
        <v>1558</v>
      </c>
      <c r="G819" s="226"/>
      <c r="H819" s="229">
        <v>2</v>
      </c>
      <c r="I819" s="230"/>
      <c r="J819" s="226"/>
      <c r="K819" s="226"/>
      <c r="L819" s="231"/>
      <c r="M819" s="232"/>
      <c r="N819" s="233"/>
      <c r="O819" s="233"/>
      <c r="P819" s="233"/>
      <c r="Q819" s="233"/>
      <c r="R819" s="233"/>
      <c r="S819" s="233"/>
      <c r="T819" s="234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235" t="s">
        <v>170</v>
      </c>
      <c r="AU819" s="235" t="s">
        <v>88</v>
      </c>
      <c r="AV819" s="13" t="s">
        <v>88</v>
      </c>
      <c r="AW819" s="13" t="s">
        <v>37</v>
      </c>
      <c r="AX819" s="13" t="s">
        <v>78</v>
      </c>
      <c r="AY819" s="235" t="s">
        <v>157</v>
      </c>
    </row>
    <row r="820" s="2" customFormat="1" ht="16.5" customHeight="1">
      <c r="A820" s="39"/>
      <c r="B820" s="40"/>
      <c r="C820" s="205" t="s">
        <v>1559</v>
      </c>
      <c r="D820" s="205" t="s">
        <v>159</v>
      </c>
      <c r="E820" s="206" t="s">
        <v>1560</v>
      </c>
      <c r="F820" s="207" t="s">
        <v>1561</v>
      </c>
      <c r="G820" s="208" t="s">
        <v>271</v>
      </c>
      <c r="H820" s="209">
        <v>6</v>
      </c>
      <c r="I820" s="210"/>
      <c r="J820" s="211">
        <f>ROUND(I820*H820,2)</f>
        <v>0</v>
      </c>
      <c r="K820" s="207" t="s">
        <v>175</v>
      </c>
      <c r="L820" s="45"/>
      <c r="M820" s="212" t="s">
        <v>19</v>
      </c>
      <c r="N820" s="213" t="s">
        <v>49</v>
      </c>
      <c r="O820" s="85"/>
      <c r="P820" s="214">
        <f>O820*H820</f>
        <v>0</v>
      </c>
      <c r="Q820" s="214">
        <v>0</v>
      </c>
      <c r="R820" s="214">
        <f>Q820*H820</f>
        <v>0</v>
      </c>
      <c r="S820" s="214">
        <v>0</v>
      </c>
      <c r="T820" s="215">
        <f>S820*H820</f>
        <v>0</v>
      </c>
      <c r="U820" s="39"/>
      <c r="V820" s="39"/>
      <c r="W820" s="39"/>
      <c r="X820" s="39"/>
      <c r="Y820" s="39"/>
      <c r="Z820" s="39"/>
      <c r="AA820" s="39"/>
      <c r="AB820" s="39"/>
      <c r="AC820" s="39"/>
      <c r="AD820" s="39"/>
      <c r="AE820" s="39"/>
      <c r="AR820" s="216" t="s">
        <v>268</v>
      </c>
      <c r="AT820" s="216" t="s">
        <v>159</v>
      </c>
      <c r="AU820" s="216" t="s">
        <v>88</v>
      </c>
      <c r="AY820" s="18" t="s">
        <v>157</v>
      </c>
      <c r="BE820" s="217">
        <f>IF(N820="základní",J820,0)</f>
        <v>0</v>
      </c>
      <c r="BF820" s="217">
        <f>IF(N820="snížená",J820,0)</f>
        <v>0</v>
      </c>
      <c r="BG820" s="217">
        <f>IF(N820="zákl. přenesená",J820,0)</f>
        <v>0</v>
      </c>
      <c r="BH820" s="217">
        <f>IF(N820="sníž. přenesená",J820,0)</f>
        <v>0</v>
      </c>
      <c r="BI820" s="217">
        <f>IF(N820="nulová",J820,0)</f>
        <v>0</v>
      </c>
      <c r="BJ820" s="18" t="s">
        <v>86</v>
      </c>
      <c r="BK820" s="217">
        <f>ROUND(I820*H820,2)</f>
        <v>0</v>
      </c>
      <c r="BL820" s="18" t="s">
        <v>268</v>
      </c>
      <c r="BM820" s="216" t="s">
        <v>1562</v>
      </c>
    </row>
    <row r="821" s="2" customFormat="1">
      <c r="A821" s="39"/>
      <c r="B821" s="40"/>
      <c r="C821" s="41"/>
      <c r="D821" s="218" t="s">
        <v>166</v>
      </c>
      <c r="E821" s="41"/>
      <c r="F821" s="219" t="s">
        <v>1563</v>
      </c>
      <c r="G821" s="41"/>
      <c r="H821" s="41"/>
      <c r="I821" s="220"/>
      <c r="J821" s="41"/>
      <c r="K821" s="41"/>
      <c r="L821" s="45"/>
      <c r="M821" s="221"/>
      <c r="N821" s="222"/>
      <c r="O821" s="85"/>
      <c r="P821" s="85"/>
      <c r="Q821" s="85"/>
      <c r="R821" s="85"/>
      <c r="S821" s="85"/>
      <c r="T821" s="86"/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  <c r="AT821" s="18" t="s">
        <v>166</v>
      </c>
      <c r="AU821" s="18" t="s">
        <v>88</v>
      </c>
    </row>
    <row r="822" s="2" customFormat="1" ht="16.5" customHeight="1">
      <c r="A822" s="39"/>
      <c r="B822" s="40"/>
      <c r="C822" s="236" t="s">
        <v>1564</v>
      </c>
      <c r="D822" s="236" t="s">
        <v>242</v>
      </c>
      <c r="E822" s="237" t="s">
        <v>1565</v>
      </c>
      <c r="F822" s="238" t="s">
        <v>1566</v>
      </c>
      <c r="G822" s="239" t="s">
        <v>271</v>
      </c>
      <c r="H822" s="240">
        <v>6</v>
      </c>
      <c r="I822" s="241"/>
      <c r="J822" s="242">
        <f>ROUND(I822*H822,2)</f>
        <v>0</v>
      </c>
      <c r="K822" s="238" t="s">
        <v>175</v>
      </c>
      <c r="L822" s="243"/>
      <c r="M822" s="244" t="s">
        <v>19</v>
      </c>
      <c r="N822" s="245" t="s">
        <v>49</v>
      </c>
      <c r="O822" s="85"/>
      <c r="P822" s="214">
        <f>O822*H822</f>
        <v>0</v>
      </c>
      <c r="Q822" s="214">
        <v>0.0055999999999999999</v>
      </c>
      <c r="R822" s="214">
        <f>Q822*H822</f>
        <v>0.033599999999999998</v>
      </c>
      <c r="S822" s="214">
        <v>0</v>
      </c>
      <c r="T822" s="215">
        <f>S822*H822</f>
        <v>0</v>
      </c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R822" s="216" t="s">
        <v>357</v>
      </c>
      <c r="AT822" s="216" t="s">
        <v>242</v>
      </c>
      <c r="AU822" s="216" t="s">
        <v>88</v>
      </c>
      <c r="AY822" s="18" t="s">
        <v>157</v>
      </c>
      <c r="BE822" s="217">
        <f>IF(N822="základní",J822,0)</f>
        <v>0</v>
      </c>
      <c r="BF822" s="217">
        <f>IF(N822="snížená",J822,0)</f>
        <v>0</v>
      </c>
      <c r="BG822" s="217">
        <f>IF(N822="zákl. přenesená",J822,0)</f>
        <v>0</v>
      </c>
      <c r="BH822" s="217">
        <f>IF(N822="sníž. přenesená",J822,0)</f>
        <v>0</v>
      </c>
      <c r="BI822" s="217">
        <f>IF(N822="nulová",J822,0)</f>
        <v>0</v>
      </c>
      <c r="BJ822" s="18" t="s">
        <v>86</v>
      </c>
      <c r="BK822" s="217">
        <f>ROUND(I822*H822,2)</f>
        <v>0</v>
      </c>
      <c r="BL822" s="18" t="s">
        <v>268</v>
      </c>
      <c r="BM822" s="216" t="s">
        <v>1567</v>
      </c>
    </row>
    <row r="823" s="13" customFormat="1">
      <c r="A823" s="13"/>
      <c r="B823" s="225"/>
      <c r="C823" s="226"/>
      <c r="D823" s="223" t="s">
        <v>170</v>
      </c>
      <c r="E823" s="227" t="s">
        <v>19</v>
      </c>
      <c r="F823" s="228" t="s">
        <v>1568</v>
      </c>
      <c r="G823" s="226"/>
      <c r="H823" s="229">
        <v>6</v>
      </c>
      <c r="I823" s="230"/>
      <c r="J823" s="226"/>
      <c r="K823" s="226"/>
      <c r="L823" s="231"/>
      <c r="M823" s="232"/>
      <c r="N823" s="233"/>
      <c r="O823" s="233"/>
      <c r="P823" s="233"/>
      <c r="Q823" s="233"/>
      <c r="R823" s="233"/>
      <c r="S823" s="233"/>
      <c r="T823" s="234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35" t="s">
        <v>170</v>
      </c>
      <c r="AU823" s="235" t="s">
        <v>88</v>
      </c>
      <c r="AV823" s="13" t="s">
        <v>88</v>
      </c>
      <c r="AW823" s="13" t="s">
        <v>37</v>
      </c>
      <c r="AX823" s="13" t="s">
        <v>78</v>
      </c>
      <c r="AY823" s="235" t="s">
        <v>157</v>
      </c>
    </row>
    <row r="824" s="2" customFormat="1" ht="24.15" customHeight="1">
      <c r="A824" s="39"/>
      <c r="B824" s="40"/>
      <c r="C824" s="205" t="s">
        <v>1569</v>
      </c>
      <c r="D824" s="205" t="s">
        <v>159</v>
      </c>
      <c r="E824" s="206" t="s">
        <v>1570</v>
      </c>
      <c r="F824" s="207" t="s">
        <v>1571</v>
      </c>
      <c r="G824" s="208" t="s">
        <v>1337</v>
      </c>
      <c r="H824" s="209">
        <v>1</v>
      </c>
      <c r="I824" s="210"/>
      <c r="J824" s="211">
        <f>ROUND(I824*H824,2)</f>
        <v>0</v>
      </c>
      <c r="K824" s="207" t="s">
        <v>175</v>
      </c>
      <c r="L824" s="45"/>
      <c r="M824" s="212" t="s">
        <v>19</v>
      </c>
      <c r="N824" s="213" t="s">
        <v>49</v>
      </c>
      <c r="O824" s="85"/>
      <c r="P824" s="214">
        <f>O824*H824</f>
        <v>0</v>
      </c>
      <c r="Q824" s="214">
        <v>0.01525</v>
      </c>
      <c r="R824" s="214">
        <f>Q824*H824</f>
        <v>0.01525</v>
      </c>
      <c r="S824" s="214">
        <v>0</v>
      </c>
      <c r="T824" s="215">
        <f>S824*H824</f>
        <v>0</v>
      </c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  <c r="AR824" s="216" t="s">
        <v>268</v>
      </c>
      <c r="AT824" s="216" t="s">
        <v>159</v>
      </c>
      <c r="AU824" s="216" t="s">
        <v>88</v>
      </c>
      <c r="AY824" s="18" t="s">
        <v>157</v>
      </c>
      <c r="BE824" s="217">
        <f>IF(N824="základní",J824,0)</f>
        <v>0</v>
      </c>
      <c r="BF824" s="217">
        <f>IF(N824="snížená",J824,0)</f>
        <v>0</v>
      </c>
      <c r="BG824" s="217">
        <f>IF(N824="zákl. přenesená",J824,0)</f>
        <v>0</v>
      </c>
      <c r="BH824" s="217">
        <f>IF(N824="sníž. přenesená",J824,0)</f>
        <v>0</v>
      </c>
      <c r="BI824" s="217">
        <f>IF(N824="nulová",J824,0)</f>
        <v>0</v>
      </c>
      <c r="BJ824" s="18" t="s">
        <v>86</v>
      </c>
      <c r="BK824" s="217">
        <f>ROUND(I824*H824,2)</f>
        <v>0</v>
      </c>
      <c r="BL824" s="18" t="s">
        <v>268</v>
      </c>
      <c r="BM824" s="216" t="s">
        <v>1572</v>
      </c>
    </row>
    <row r="825" s="2" customFormat="1">
      <c r="A825" s="39"/>
      <c r="B825" s="40"/>
      <c r="C825" s="41"/>
      <c r="D825" s="218" t="s">
        <v>166</v>
      </c>
      <c r="E825" s="41"/>
      <c r="F825" s="219" t="s">
        <v>1573</v>
      </c>
      <c r="G825" s="41"/>
      <c r="H825" s="41"/>
      <c r="I825" s="220"/>
      <c r="J825" s="41"/>
      <c r="K825" s="41"/>
      <c r="L825" s="45"/>
      <c r="M825" s="221"/>
      <c r="N825" s="222"/>
      <c r="O825" s="85"/>
      <c r="P825" s="85"/>
      <c r="Q825" s="85"/>
      <c r="R825" s="85"/>
      <c r="S825" s="85"/>
      <c r="T825" s="86"/>
      <c r="U825" s="39"/>
      <c r="V825" s="39"/>
      <c r="W825" s="39"/>
      <c r="X825" s="39"/>
      <c r="Y825" s="39"/>
      <c r="Z825" s="39"/>
      <c r="AA825" s="39"/>
      <c r="AB825" s="39"/>
      <c r="AC825" s="39"/>
      <c r="AD825" s="39"/>
      <c r="AE825" s="39"/>
      <c r="AT825" s="18" t="s">
        <v>166</v>
      </c>
      <c r="AU825" s="18" t="s">
        <v>88</v>
      </c>
    </row>
    <row r="826" s="13" customFormat="1">
      <c r="A826" s="13"/>
      <c r="B826" s="225"/>
      <c r="C826" s="226"/>
      <c r="D826" s="223" t="s">
        <v>170</v>
      </c>
      <c r="E826" s="227" t="s">
        <v>19</v>
      </c>
      <c r="F826" s="228" t="s">
        <v>1452</v>
      </c>
      <c r="G826" s="226"/>
      <c r="H826" s="229">
        <v>1</v>
      </c>
      <c r="I826" s="230"/>
      <c r="J826" s="226"/>
      <c r="K826" s="226"/>
      <c r="L826" s="231"/>
      <c r="M826" s="232"/>
      <c r="N826" s="233"/>
      <c r="O826" s="233"/>
      <c r="P826" s="233"/>
      <c r="Q826" s="233"/>
      <c r="R826" s="233"/>
      <c r="S826" s="233"/>
      <c r="T826" s="234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235" t="s">
        <v>170</v>
      </c>
      <c r="AU826" s="235" t="s">
        <v>88</v>
      </c>
      <c r="AV826" s="13" t="s">
        <v>88</v>
      </c>
      <c r="AW826" s="13" t="s">
        <v>37</v>
      </c>
      <c r="AX826" s="13" t="s">
        <v>78</v>
      </c>
      <c r="AY826" s="235" t="s">
        <v>157</v>
      </c>
    </row>
    <row r="827" s="2" customFormat="1" ht="24.15" customHeight="1">
      <c r="A827" s="39"/>
      <c r="B827" s="40"/>
      <c r="C827" s="205" t="s">
        <v>1574</v>
      </c>
      <c r="D827" s="205" t="s">
        <v>159</v>
      </c>
      <c r="E827" s="206" t="s">
        <v>1575</v>
      </c>
      <c r="F827" s="207" t="s">
        <v>1576</v>
      </c>
      <c r="G827" s="208" t="s">
        <v>1337</v>
      </c>
      <c r="H827" s="209">
        <v>1</v>
      </c>
      <c r="I827" s="210"/>
      <c r="J827" s="211">
        <f>ROUND(I827*H827,2)</f>
        <v>0</v>
      </c>
      <c r="K827" s="207" t="s">
        <v>175</v>
      </c>
      <c r="L827" s="45"/>
      <c r="M827" s="212" t="s">
        <v>19</v>
      </c>
      <c r="N827" s="213" t="s">
        <v>49</v>
      </c>
      <c r="O827" s="85"/>
      <c r="P827" s="214">
        <f>O827*H827</f>
        <v>0</v>
      </c>
      <c r="Q827" s="214">
        <v>0.054339999999999999</v>
      </c>
      <c r="R827" s="214">
        <f>Q827*H827</f>
        <v>0.054339999999999999</v>
      </c>
      <c r="S827" s="214">
        <v>0</v>
      </c>
      <c r="T827" s="215">
        <f>S827*H827</f>
        <v>0</v>
      </c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R827" s="216" t="s">
        <v>268</v>
      </c>
      <c r="AT827" s="216" t="s">
        <v>159</v>
      </c>
      <c r="AU827" s="216" t="s">
        <v>88</v>
      </c>
      <c r="AY827" s="18" t="s">
        <v>157</v>
      </c>
      <c r="BE827" s="217">
        <f>IF(N827="základní",J827,0)</f>
        <v>0</v>
      </c>
      <c r="BF827" s="217">
        <f>IF(N827="snížená",J827,0)</f>
        <v>0</v>
      </c>
      <c r="BG827" s="217">
        <f>IF(N827="zákl. přenesená",J827,0)</f>
        <v>0</v>
      </c>
      <c r="BH827" s="217">
        <f>IF(N827="sníž. přenesená",J827,0)</f>
        <v>0</v>
      </c>
      <c r="BI827" s="217">
        <f>IF(N827="nulová",J827,0)</f>
        <v>0</v>
      </c>
      <c r="BJ827" s="18" t="s">
        <v>86</v>
      </c>
      <c r="BK827" s="217">
        <f>ROUND(I827*H827,2)</f>
        <v>0</v>
      </c>
      <c r="BL827" s="18" t="s">
        <v>268</v>
      </c>
      <c r="BM827" s="216" t="s">
        <v>1577</v>
      </c>
    </row>
    <row r="828" s="2" customFormat="1">
      <c r="A828" s="39"/>
      <c r="B828" s="40"/>
      <c r="C828" s="41"/>
      <c r="D828" s="218" t="s">
        <v>166</v>
      </c>
      <c r="E828" s="41"/>
      <c r="F828" s="219" t="s">
        <v>1578</v>
      </c>
      <c r="G828" s="41"/>
      <c r="H828" s="41"/>
      <c r="I828" s="220"/>
      <c r="J828" s="41"/>
      <c r="K828" s="41"/>
      <c r="L828" s="45"/>
      <c r="M828" s="221"/>
      <c r="N828" s="222"/>
      <c r="O828" s="85"/>
      <c r="P828" s="85"/>
      <c r="Q828" s="85"/>
      <c r="R828" s="85"/>
      <c r="S828" s="85"/>
      <c r="T828" s="86"/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T828" s="18" t="s">
        <v>166</v>
      </c>
      <c r="AU828" s="18" t="s">
        <v>88</v>
      </c>
    </row>
    <row r="829" s="13" customFormat="1">
      <c r="A829" s="13"/>
      <c r="B829" s="225"/>
      <c r="C829" s="226"/>
      <c r="D829" s="223" t="s">
        <v>170</v>
      </c>
      <c r="E829" s="227" t="s">
        <v>19</v>
      </c>
      <c r="F829" s="228" t="s">
        <v>1452</v>
      </c>
      <c r="G829" s="226"/>
      <c r="H829" s="229">
        <v>1</v>
      </c>
      <c r="I829" s="230"/>
      <c r="J829" s="226"/>
      <c r="K829" s="226"/>
      <c r="L829" s="231"/>
      <c r="M829" s="232"/>
      <c r="N829" s="233"/>
      <c r="O829" s="233"/>
      <c r="P829" s="233"/>
      <c r="Q829" s="233"/>
      <c r="R829" s="233"/>
      <c r="S829" s="233"/>
      <c r="T829" s="234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35" t="s">
        <v>170</v>
      </c>
      <c r="AU829" s="235" t="s">
        <v>88</v>
      </c>
      <c r="AV829" s="13" t="s">
        <v>88</v>
      </c>
      <c r="AW829" s="13" t="s">
        <v>37</v>
      </c>
      <c r="AX829" s="13" t="s">
        <v>78</v>
      </c>
      <c r="AY829" s="235" t="s">
        <v>157</v>
      </c>
    </row>
    <row r="830" s="2" customFormat="1" ht="16.5" customHeight="1">
      <c r="A830" s="39"/>
      <c r="B830" s="40"/>
      <c r="C830" s="205" t="s">
        <v>1579</v>
      </c>
      <c r="D830" s="205" t="s">
        <v>159</v>
      </c>
      <c r="E830" s="206" t="s">
        <v>1580</v>
      </c>
      <c r="F830" s="207" t="s">
        <v>1581</v>
      </c>
      <c r="G830" s="208" t="s">
        <v>271</v>
      </c>
      <c r="H830" s="209">
        <v>30</v>
      </c>
      <c r="I830" s="210"/>
      <c r="J830" s="211">
        <f>ROUND(I830*H830,2)</f>
        <v>0</v>
      </c>
      <c r="K830" s="207" t="s">
        <v>175</v>
      </c>
      <c r="L830" s="45"/>
      <c r="M830" s="212" t="s">
        <v>19</v>
      </c>
      <c r="N830" s="213" t="s">
        <v>49</v>
      </c>
      <c r="O830" s="85"/>
      <c r="P830" s="214">
        <f>O830*H830</f>
        <v>0</v>
      </c>
      <c r="Q830" s="214">
        <v>0.00024000000000000001</v>
      </c>
      <c r="R830" s="214">
        <f>Q830*H830</f>
        <v>0.0071999999999999998</v>
      </c>
      <c r="S830" s="214">
        <v>0</v>
      </c>
      <c r="T830" s="215">
        <f>S830*H830</f>
        <v>0</v>
      </c>
      <c r="U830" s="39"/>
      <c r="V830" s="39"/>
      <c r="W830" s="39"/>
      <c r="X830" s="39"/>
      <c r="Y830" s="39"/>
      <c r="Z830" s="39"/>
      <c r="AA830" s="39"/>
      <c r="AB830" s="39"/>
      <c r="AC830" s="39"/>
      <c r="AD830" s="39"/>
      <c r="AE830" s="39"/>
      <c r="AR830" s="216" t="s">
        <v>268</v>
      </c>
      <c r="AT830" s="216" t="s">
        <v>159</v>
      </c>
      <c r="AU830" s="216" t="s">
        <v>88</v>
      </c>
      <c r="AY830" s="18" t="s">
        <v>157</v>
      </c>
      <c r="BE830" s="217">
        <f>IF(N830="základní",J830,0)</f>
        <v>0</v>
      </c>
      <c r="BF830" s="217">
        <f>IF(N830="snížená",J830,0)</f>
        <v>0</v>
      </c>
      <c r="BG830" s="217">
        <f>IF(N830="zákl. přenesená",J830,0)</f>
        <v>0</v>
      </c>
      <c r="BH830" s="217">
        <f>IF(N830="sníž. přenesená",J830,0)</f>
        <v>0</v>
      </c>
      <c r="BI830" s="217">
        <f>IF(N830="nulová",J830,0)</f>
        <v>0</v>
      </c>
      <c r="BJ830" s="18" t="s">
        <v>86</v>
      </c>
      <c r="BK830" s="217">
        <f>ROUND(I830*H830,2)</f>
        <v>0</v>
      </c>
      <c r="BL830" s="18" t="s">
        <v>268</v>
      </c>
      <c r="BM830" s="216" t="s">
        <v>1582</v>
      </c>
    </row>
    <row r="831" s="2" customFormat="1">
      <c r="A831" s="39"/>
      <c r="B831" s="40"/>
      <c r="C831" s="41"/>
      <c r="D831" s="218" t="s">
        <v>166</v>
      </c>
      <c r="E831" s="41"/>
      <c r="F831" s="219" t="s">
        <v>1583</v>
      </c>
      <c r="G831" s="41"/>
      <c r="H831" s="41"/>
      <c r="I831" s="220"/>
      <c r="J831" s="41"/>
      <c r="K831" s="41"/>
      <c r="L831" s="45"/>
      <c r="M831" s="221"/>
      <c r="N831" s="222"/>
      <c r="O831" s="85"/>
      <c r="P831" s="85"/>
      <c r="Q831" s="85"/>
      <c r="R831" s="85"/>
      <c r="S831" s="85"/>
      <c r="T831" s="86"/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T831" s="18" t="s">
        <v>166</v>
      </c>
      <c r="AU831" s="18" t="s">
        <v>88</v>
      </c>
    </row>
    <row r="832" s="13" customFormat="1">
      <c r="A832" s="13"/>
      <c r="B832" s="225"/>
      <c r="C832" s="226"/>
      <c r="D832" s="223" t="s">
        <v>170</v>
      </c>
      <c r="E832" s="227" t="s">
        <v>19</v>
      </c>
      <c r="F832" s="228" t="s">
        <v>1584</v>
      </c>
      <c r="G832" s="226"/>
      <c r="H832" s="229">
        <v>13</v>
      </c>
      <c r="I832" s="230"/>
      <c r="J832" s="226"/>
      <c r="K832" s="226"/>
      <c r="L832" s="231"/>
      <c r="M832" s="232"/>
      <c r="N832" s="233"/>
      <c r="O832" s="233"/>
      <c r="P832" s="233"/>
      <c r="Q832" s="233"/>
      <c r="R832" s="233"/>
      <c r="S832" s="233"/>
      <c r="T832" s="234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35" t="s">
        <v>170</v>
      </c>
      <c r="AU832" s="235" t="s">
        <v>88</v>
      </c>
      <c r="AV832" s="13" t="s">
        <v>88</v>
      </c>
      <c r="AW832" s="13" t="s">
        <v>37</v>
      </c>
      <c r="AX832" s="13" t="s">
        <v>78</v>
      </c>
      <c r="AY832" s="235" t="s">
        <v>157</v>
      </c>
    </row>
    <row r="833" s="13" customFormat="1">
      <c r="A833" s="13"/>
      <c r="B833" s="225"/>
      <c r="C833" s="226"/>
      <c r="D833" s="223" t="s">
        <v>170</v>
      </c>
      <c r="E833" s="227" t="s">
        <v>19</v>
      </c>
      <c r="F833" s="228" t="s">
        <v>1585</v>
      </c>
      <c r="G833" s="226"/>
      <c r="H833" s="229">
        <v>16</v>
      </c>
      <c r="I833" s="230"/>
      <c r="J833" s="226"/>
      <c r="K833" s="226"/>
      <c r="L833" s="231"/>
      <c r="M833" s="232"/>
      <c r="N833" s="233"/>
      <c r="O833" s="233"/>
      <c r="P833" s="233"/>
      <c r="Q833" s="233"/>
      <c r="R833" s="233"/>
      <c r="S833" s="233"/>
      <c r="T833" s="234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35" t="s">
        <v>170</v>
      </c>
      <c r="AU833" s="235" t="s">
        <v>88</v>
      </c>
      <c r="AV833" s="13" t="s">
        <v>88</v>
      </c>
      <c r="AW833" s="13" t="s">
        <v>37</v>
      </c>
      <c r="AX833" s="13" t="s">
        <v>78</v>
      </c>
      <c r="AY833" s="235" t="s">
        <v>157</v>
      </c>
    </row>
    <row r="834" s="13" customFormat="1">
      <c r="A834" s="13"/>
      <c r="B834" s="225"/>
      <c r="C834" s="226"/>
      <c r="D834" s="223" t="s">
        <v>170</v>
      </c>
      <c r="E834" s="227" t="s">
        <v>19</v>
      </c>
      <c r="F834" s="228" t="s">
        <v>1586</v>
      </c>
      <c r="G834" s="226"/>
      <c r="H834" s="229">
        <v>1</v>
      </c>
      <c r="I834" s="230"/>
      <c r="J834" s="226"/>
      <c r="K834" s="226"/>
      <c r="L834" s="231"/>
      <c r="M834" s="232"/>
      <c r="N834" s="233"/>
      <c r="O834" s="233"/>
      <c r="P834" s="233"/>
      <c r="Q834" s="233"/>
      <c r="R834" s="233"/>
      <c r="S834" s="233"/>
      <c r="T834" s="234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35" t="s">
        <v>170</v>
      </c>
      <c r="AU834" s="235" t="s">
        <v>88</v>
      </c>
      <c r="AV834" s="13" t="s">
        <v>88</v>
      </c>
      <c r="AW834" s="13" t="s">
        <v>37</v>
      </c>
      <c r="AX834" s="13" t="s">
        <v>78</v>
      </c>
      <c r="AY834" s="235" t="s">
        <v>157</v>
      </c>
    </row>
    <row r="835" s="2" customFormat="1" ht="16.5" customHeight="1">
      <c r="A835" s="39"/>
      <c r="B835" s="40"/>
      <c r="C835" s="205" t="s">
        <v>1587</v>
      </c>
      <c r="D835" s="205" t="s">
        <v>159</v>
      </c>
      <c r="E835" s="206" t="s">
        <v>1588</v>
      </c>
      <c r="F835" s="207" t="s">
        <v>1589</v>
      </c>
      <c r="G835" s="208" t="s">
        <v>271</v>
      </c>
      <c r="H835" s="209">
        <v>1</v>
      </c>
      <c r="I835" s="210"/>
      <c r="J835" s="211">
        <f>ROUND(I835*H835,2)</f>
        <v>0</v>
      </c>
      <c r="K835" s="207" t="s">
        <v>175</v>
      </c>
      <c r="L835" s="45"/>
      <c r="M835" s="212" t="s">
        <v>19</v>
      </c>
      <c r="N835" s="213" t="s">
        <v>49</v>
      </c>
      <c r="O835" s="85"/>
      <c r="P835" s="214">
        <f>O835*H835</f>
        <v>0</v>
      </c>
      <c r="Q835" s="214">
        <v>0.00172</v>
      </c>
      <c r="R835" s="214">
        <f>Q835*H835</f>
        <v>0.00172</v>
      </c>
      <c r="S835" s="214">
        <v>0</v>
      </c>
      <c r="T835" s="215">
        <f>S835*H835</f>
        <v>0</v>
      </c>
      <c r="U835" s="39"/>
      <c r="V835" s="39"/>
      <c r="W835" s="39"/>
      <c r="X835" s="39"/>
      <c r="Y835" s="39"/>
      <c r="Z835" s="39"/>
      <c r="AA835" s="39"/>
      <c r="AB835" s="39"/>
      <c r="AC835" s="39"/>
      <c r="AD835" s="39"/>
      <c r="AE835" s="39"/>
      <c r="AR835" s="216" t="s">
        <v>268</v>
      </c>
      <c r="AT835" s="216" t="s">
        <v>159</v>
      </c>
      <c r="AU835" s="216" t="s">
        <v>88</v>
      </c>
      <c r="AY835" s="18" t="s">
        <v>157</v>
      </c>
      <c r="BE835" s="217">
        <f>IF(N835="základní",J835,0)</f>
        <v>0</v>
      </c>
      <c r="BF835" s="217">
        <f>IF(N835="snížená",J835,0)</f>
        <v>0</v>
      </c>
      <c r="BG835" s="217">
        <f>IF(N835="zákl. přenesená",J835,0)</f>
        <v>0</v>
      </c>
      <c r="BH835" s="217">
        <f>IF(N835="sníž. přenesená",J835,0)</f>
        <v>0</v>
      </c>
      <c r="BI835" s="217">
        <f>IF(N835="nulová",J835,0)</f>
        <v>0</v>
      </c>
      <c r="BJ835" s="18" t="s">
        <v>86</v>
      </c>
      <c r="BK835" s="217">
        <f>ROUND(I835*H835,2)</f>
        <v>0</v>
      </c>
      <c r="BL835" s="18" t="s">
        <v>268</v>
      </c>
      <c r="BM835" s="216" t="s">
        <v>1590</v>
      </c>
    </row>
    <row r="836" s="2" customFormat="1">
      <c r="A836" s="39"/>
      <c r="B836" s="40"/>
      <c r="C836" s="41"/>
      <c r="D836" s="218" t="s">
        <v>166</v>
      </c>
      <c r="E836" s="41"/>
      <c r="F836" s="219" t="s">
        <v>1591</v>
      </c>
      <c r="G836" s="41"/>
      <c r="H836" s="41"/>
      <c r="I836" s="220"/>
      <c r="J836" s="41"/>
      <c r="K836" s="41"/>
      <c r="L836" s="45"/>
      <c r="M836" s="221"/>
      <c r="N836" s="222"/>
      <c r="O836" s="85"/>
      <c r="P836" s="85"/>
      <c r="Q836" s="85"/>
      <c r="R836" s="85"/>
      <c r="S836" s="85"/>
      <c r="T836" s="86"/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T836" s="18" t="s">
        <v>166</v>
      </c>
      <c r="AU836" s="18" t="s">
        <v>88</v>
      </c>
    </row>
    <row r="837" s="13" customFormat="1">
      <c r="A837" s="13"/>
      <c r="B837" s="225"/>
      <c r="C837" s="226"/>
      <c r="D837" s="223" t="s">
        <v>170</v>
      </c>
      <c r="E837" s="227" t="s">
        <v>19</v>
      </c>
      <c r="F837" s="228" t="s">
        <v>1592</v>
      </c>
      <c r="G837" s="226"/>
      <c r="H837" s="229">
        <v>1</v>
      </c>
      <c r="I837" s="230"/>
      <c r="J837" s="226"/>
      <c r="K837" s="226"/>
      <c r="L837" s="231"/>
      <c r="M837" s="232"/>
      <c r="N837" s="233"/>
      <c r="O837" s="233"/>
      <c r="P837" s="233"/>
      <c r="Q837" s="233"/>
      <c r="R837" s="233"/>
      <c r="S837" s="233"/>
      <c r="T837" s="234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35" t="s">
        <v>170</v>
      </c>
      <c r="AU837" s="235" t="s">
        <v>88</v>
      </c>
      <c r="AV837" s="13" t="s">
        <v>88</v>
      </c>
      <c r="AW837" s="13" t="s">
        <v>37</v>
      </c>
      <c r="AX837" s="13" t="s">
        <v>78</v>
      </c>
      <c r="AY837" s="235" t="s">
        <v>157</v>
      </c>
    </row>
    <row r="838" s="2" customFormat="1" ht="16.5" customHeight="1">
      <c r="A838" s="39"/>
      <c r="B838" s="40"/>
      <c r="C838" s="205" t="s">
        <v>1593</v>
      </c>
      <c r="D838" s="205" t="s">
        <v>159</v>
      </c>
      <c r="E838" s="206" t="s">
        <v>1594</v>
      </c>
      <c r="F838" s="207" t="s">
        <v>1595</v>
      </c>
      <c r="G838" s="208" t="s">
        <v>1337</v>
      </c>
      <c r="H838" s="209">
        <v>16</v>
      </c>
      <c r="I838" s="210"/>
      <c r="J838" s="211">
        <f>ROUND(I838*H838,2)</f>
        <v>0</v>
      </c>
      <c r="K838" s="207" t="s">
        <v>175</v>
      </c>
      <c r="L838" s="45"/>
      <c r="M838" s="212" t="s">
        <v>19</v>
      </c>
      <c r="N838" s="213" t="s">
        <v>49</v>
      </c>
      <c r="O838" s="85"/>
      <c r="P838" s="214">
        <f>O838*H838</f>
        <v>0</v>
      </c>
      <c r="Q838" s="214">
        <v>0.0018</v>
      </c>
      <c r="R838" s="214">
        <f>Q838*H838</f>
        <v>0.028799999999999999</v>
      </c>
      <c r="S838" s="214">
        <v>0</v>
      </c>
      <c r="T838" s="215">
        <f>S838*H838</f>
        <v>0</v>
      </c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  <c r="AR838" s="216" t="s">
        <v>268</v>
      </c>
      <c r="AT838" s="216" t="s">
        <v>159</v>
      </c>
      <c r="AU838" s="216" t="s">
        <v>88</v>
      </c>
      <c r="AY838" s="18" t="s">
        <v>157</v>
      </c>
      <c r="BE838" s="217">
        <f>IF(N838="základní",J838,0)</f>
        <v>0</v>
      </c>
      <c r="BF838" s="217">
        <f>IF(N838="snížená",J838,0)</f>
        <v>0</v>
      </c>
      <c r="BG838" s="217">
        <f>IF(N838="zákl. přenesená",J838,0)</f>
        <v>0</v>
      </c>
      <c r="BH838" s="217">
        <f>IF(N838="sníž. přenesená",J838,0)</f>
        <v>0</v>
      </c>
      <c r="BI838" s="217">
        <f>IF(N838="nulová",J838,0)</f>
        <v>0</v>
      </c>
      <c r="BJ838" s="18" t="s">
        <v>86</v>
      </c>
      <c r="BK838" s="217">
        <f>ROUND(I838*H838,2)</f>
        <v>0</v>
      </c>
      <c r="BL838" s="18" t="s">
        <v>268</v>
      </c>
      <c r="BM838" s="216" t="s">
        <v>1596</v>
      </c>
    </row>
    <row r="839" s="2" customFormat="1">
      <c r="A839" s="39"/>
      <c r="B839" s="40"/>
      <c r="C839" s="41"/>
      <c r="D839" s="218" t="s">
        <v>166</v>
      </c>
      <c r="E839" s="41"/>
      <c r="F839" s="219" t="s">
        <v>1597</v>
      </c>
      <c r="G839" s="41"/>
      <c r="H839" s="41"/>
      <c r="I839" s="220"/>
      <c r="J839" s="41"/>
      <c r="K839" s="41"/>
      <c r="L839" s="45"/>
      <c r="M839" s="221"/>
      <c r="N839" s="222"/>
      <c r="O839" s="85"/>
      <c r="P839" s="85"/>
      <c r="Q839" s="85"/>
      <c r="R839" s="85"/>
      <c r="S839" s="85"/>
      <c r="T839" s="86"/>
      <c r="U839" s="39"/>
      <c r="V839" s="39"/>
      <c r="W839" s="39"/>
      <c r="X839" s="39"/>
      <c r="Y839" s="39"/>
      <c r="Z839" s="39"/>
      <c r="AA839" s="39"/>
      <c r="AB839" s="39"/>
      <c r="AC839" s="39"/>
      <c r="AD839" s="39"/>
      <c r="AE839" s="39"/>
      <c r="AT839" s="18" t="s">
        <v>166</v>
      </c>
      <c r="AU839" s="18" t="s">
        <v>88</v>
      </c>
    </row>
    <row r="840" s="13" customFormat="1">
      <c r="A840" s="13"/>
      <c r="B840" s="225"/>
      <c r="C840" s="226"/>
      <c r="D840" s="223" t="s">
        <v>170</v>
      </c>
      <c r="E840" s="227" t="s">
        <v>19</v>
      </c>
      <c r="F840" s="228" t="s">
        <v>1598</v>
      </c>
      <c r="G840" s="226"/>
      <c r="H840" s="229">
        <v>16</v>
      </c>
      <c r="I840" s="230"/>
      <c r="J840" s="226"/>
      <c r="K840" s="226"/>
      <c r="L840" s="231"/>
      <c r="M840" s="232"/>
      <c r="N840" s="233"/>
      <c r="O840" s="233"/>
      <c r="P840" s="233"/>
      <c r="Q840" s="233"/>
      <c r="R840" s="233"/>
      <c r="S840" s="233"/>
      <c r="T840" s="234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235" t="s">
        <v>170</v>
      </c>
      <c r="AU840" s="235" t="s">
        <v>88</v>
      </c>
      <c r="AV840" s="13" t="s">
        <v>88</v>
      </c>
      <c r="AW840" s="13" t="s">
        <v>37</v>
      </c>
      <c r="AX840" s="13" t="s">
        <v>78</v>
      </c>
      <c r="AY840" s="235" t="s">
        <v>157</v>
      </c>
    </row>
    <row r="841" s="2" customFormat="1" ht="16.5" customHeight="1">
      <c r="A841" s="39"/>
      <c r="B841" s="40"/>
      <c r="C841" s="205" t="s">
        <v>1599</v>
      </c>
      <c r="D841" s="205" t="s">
        <v>159</v>
      </c>
      <c r="E841" s="206" t="s">
        <v>1600</v>
      </c>
      <c r="F841" s="207" t="s">
        <v>1601</v>
      </c>
      <c r="G841" s="208" t="s">
        <v>271</v>
      </c>
      <c r="H841" s="209">
        <v>1</v>
      </c>
      <c r="I841" s="210"/>
      <c r="J841" s="211">
        <f>ROUND(I841*H841,2)</f>
        <v>0</v>
      </c>
      <c r="K841" s="207" t="s">
        <v>175</v>
      </c>
      <c r="L841" s="45"/>
      <c r="M841" s="212" t="s">
        <v>19</v>
      </c>
      <c r="N841" s="213" t="s">
        <v>49</v>
      </c>
      <c r="O841" s="85"/>
      <c r="P841" s="214">
        <f>O841*H841</f>
        <v>0</v>
      </c>
      <c r="Q841" s="214">
        <v>4.0000000000000003E-05</v>
      </c>
      <c r="R841" s="214">
        <f>Q841*H841</f>
        <v>4.0000000000000003E-05</v>
      </c>
      <c r="S841" s="214">
        <v>0</v>
      </c>
      <c r="T841" s="215">
        <f>S841*H841</f>
        <v>0</v>
      </c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R841" s="216" t="s">
        <v>268</v>
      </c>
      <c r="AT841" s="216" t="s">
        <v>159</v>
      </c>
      <c r="AU841" s="216" t="s">
        <v>88</v>
      </c>
      <c r="AY841" s="18" t="s">
        <v>157</v>
      </c>
      <c r="BE841" s="217">
        <f>IF(N841="základní",J841,0)</f>
        <v>0</v>
      </c>
      <c r="BF841" s="217">
        <f>IF(N841="snížená",J841,0)</f>
        <v>0</v>
      </c>
      <c r="BG841" s="217">
        <f>IF(N841="zákl. přenesená",J841,0)</f>
        <v>0</v>
      </c>
      <c r="BH841" s="217">
        <f>IF(N841="sníž. přenesená",J841,0)</f>
        <v>0</v>
      </c>
      <c r="BI841" s="217">
        <f>IF(N841="nulová",J841,0)</f>
        <v>0</v>
      </c>
      <c r="BJ841" s="18" t="s">
        <v>86</v>
      </c>
      <c r="BK841" s="217">
        <f>ROUND(I841*H841,2)</f>
        <v>0</v>
      </c>
      <c r="BL841" s="18" t="s">
        <v>268</v>
      </c>
      <c r="BM841" s="216" t="s">
        <v>1602</v>
      </c>
    </row>
    <row r="842" s="2" customFormat="1">
      <c r="A842" s="39"/>
      <c r="B842" s="40"/>
      <c r="C842" s="41"/>
      <c r="D842" s="218" t="s">
        <v>166</v>
      </c>
      <c r="E842" s="41"/>
      <c r="F842" s="219" t="s">
        <v>1603</v>
      </c>
      <c r="G842" s="41"/>
      <c r="H842" s="41"/>
      <c r="I842" s="220"/>
      <c r="J842" s="41"/>
      <c r="K842" s="41"/>
      <c r="L842" s="45"/>
      <c r="M842" s="221"/>
      <c r="N842" s="222"/>
      <c r="O842" s="85"/>
      <c r="P842" s="85"/>
      <c r="Q842" s="85"/>
      <c r="R842" s="85"/>
      <c r="S842" s="85"/>
      <c r="T842" s="86"/>
      <c r="U842" s="39"/>
      <c r="V842" s="39"/>
      <c r="W842" s="39"/>
      <c r="X842" s="39"/>
      <c r="Y842" s="39"/>
      <c r="Z842" s="39"/>
      <c r="AA842" s="39"/>
      <c r="AB842" s="39"/>
      <c r="AC842" s="39"/>
      <c r="AD842" s="39"/>
      <c r="AE842" s="39"/>
      <c r="AT842" s="18" t="s">
        <v>166</v>
      </c>
      <c r="AU842" s="18" t="s">
        <v>88</v>
      </c>
    </row>
    <row r="843" s="2" customFormat="1" ht="16.5" customHeight="1">
      <c r="A843" s="39"/>
      <c r="B843" s="40"/>
      <c r="C843" s="236" t="s">
        <v>1604</v>
      </c>
      <c r="D843" s="236" t="s">
        <v>242</v>
      </c>
      <c r="E843" s="237" t="s">
        <v>1605</v>
      </c>
      <c r="F843" s="238" t="s">
        <v>1606</v>
      </c>
      <c r="G843" s="239" t="s">
        <v>271</v>
      </c>
      <c r="H843" s="240">
        <v>1</v>
      </c>
      <c r="I843" s="241"/>
      <c r="J843" s="242">
        <f>ROUND(I843*H843,2)</f>
        <v>0</v>
      </c>
      <c r="K843" s="238" t="s">
        <v>19</v>
      </c>
      <c r="L843" s="243"/>
      <c r="M843" s="244" t="s">
        <v>19</v>
      </c>
      <c r="N843" s="245" t="s">
        <v>49</v>
      </c>
      <c r="O843" s="85"/>
      <c r="P843" s="214">
        <f>O843*H843</f>
        <v>0</v>
      </c>
      <c r="Q843" s="214">
        <v>0</v>
      </c>
      <c r="R843" s="214">
        <f>Q843*H843</f>
        <v>0</v>
      </c>
      <c r="S843" s="214">
        <v>0</v>
      </c>
      <c r="T843" s="215">
        <f>S843*H843</f>
        <v>0</v>
      </c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  <c r="AR843" s="216" t="s">
        <v>357</v>
      </c>
      <c r="AT843" s="216" t="s">
        <v>242</v>
      </c>
      <c r="AU843" s="216" t="s">
        <v>88</v>
      </c>
      <c r="AY843" s="18" t="s">
        <v>157</v>
      </c>
      <c r="BE843" s="217">
        <f>IF(N843="základní",J843,0)</f>
        <v>0</v>
      </c>
      <c r="BF843" s="217">
        <f>IF(N843="snížená",J843,0)</f>
        <v>0</v>
      </c>
      <c r="BG843" s="217">
        <f>IF(N843="zákl. přenesená",J843,0)</f>
        <v>0</v>
      </c>
      <c r="BH843" s="217">
        <f>IF(N843="sníž. přenesená",J843,0)</f>
        <v>0</v>
      </c>
      <c r="BI843" s="217">
        <f>IF(N843="nulová",J843,0)</f>
        <v>0</v>
      </c>
      <c r="BJ843" s="18" t="s">
        <v>86</v>
      </c>
      <c r="BK843" s="217">
        <f>ROUND(I843*H843,2)</f>
        <v>0</v>
      </c>
      <c r="BL843" s="18" t="s">
        <v>268</v>
      </c>
      <c r="BM843" s="216" t="s">
        <v>1607</v>
      </c>
    </row>
    <row r="844" s="13" customFormat="1">
      <c r="A844" s="13"/>
      <c r="B844" s="225"/>
      <c r="C844" s="226"/>
      <c r="D844" s="223" t="s">
        <v>170</v>
      </c>
      <c r="E844" s="227" t="s">
        <v>19</v>
      </c>
      <c r="F844" s="228" t="s">
        <v>274</v>
      </c>
      <c r="G844" s="226"/>
      <c r="H844" s="229">
        <v>1</v>
      </c>
      <c r="I844" s="230"/>
      <c r="J844" s="226"/>
      <c r="K844" s="226"/>
      <c r="L844" s="231"/>
      <c r="M844" s="232"/>
      <c r="N844" s="233"/>
      <c r="O844" s="233"/>
      <c r="P844" s="233"/>
      <c r="Q844" s="233"/>
      <c r="R844" s="233"/>
      <c r="S844" s="233"/>
      <c r="T844" s="234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35" t="s">
        <v>170</v>
      </c>
      <c r="AU844" s="235" t="s">
        <v>88</v>
      </c>
      <c r="AV844" s="13" t="s">
        <v>88</v>
      </c>
      <c r="AW844" s="13" t="s">
        <v>37</v>
      </c>
      <c r="AX844" s="13" t="s">
        <v>78</v>
      </c>
      <c r="AY844" s="235" t="s">
        <v>157</v>
      </c>
    </row>
    <row r="845" s="2" customFormat="1" ht="16.5" customHeight="1">
      <c r="A845" s="39"/>
      <c r="B845" s="40"/>
      <c r="C845" s="205" t="s">
        <v>1608</v>
      </c>
      <c r="D845" s="205" t="s">
        <v>159</v>
      </c>
      <c r="E845" s="206" t="s">
        <v>1609</v>
      </c>
      <c r="F845" s="207" t="s">
        <v>1610</v>
      </c>
      <c r="G845" s="208" t="s">
        <v>271</v>
      </c>
      <c r="H845" s="209">
        <v>16</v>
      </c>
      <c r="I845" s="210"/>
      <c r="J845" s="211">
        <f>ROUND(I845*H845,2)</f>
        <v>0</v>
      </c>
      <c r="K845" s="207" t="s">
        <v>175</v>
      </c>
      <c r="L845" s="45"/>
      <c r="M845" s="212" t="s">
        <v>19</v>
      </c>
      <c r="N845" s="213" t="s">
        <v>49</v>
      </c>
      <c r="O845" s="85"/>
      <c r="P845" s="214">
        <f>O845*H845</f>
        <v>0</v>
      </c>
      <c r="Q845" s="214">
        <v>0.00024000000000000001</v>
      </c>
      <c r="R845" s="214">
        <f>Q845*H845</f>
        <v>0.0038400000000000001</v>
      </c>
      <c r="S845" s="214">
        <v>0</v>
      </c>
      <c r="T845" s="215">
        <f>S845*H845</f>
        <v>0</v>
      </c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R845" s="216" t="s">
        <v>268</v>
      </c>
      <c r="AT845" s="216" t="s">
        <v>159</v>
      </c>
      <c r="AU845" s="216" t="s">
        <v>88</v>
      </c>
      <c r="AY845" s="18" t="s">
        <v>157</v>
      </c>
      <c r="BE845" s="217">
        <f>IF(N845="základní",J845,0)</f>
        <v>0</v>
      </c>
      <c r="BF845" s="217">
        <f>IF(N845="snížená",J845,0)</f>
        <v>0</v>
      </c>
      <c r="BG845" s="217">
        <f>IF(N845="zákl. přenesená",J845,0)</f>
        <v>0</v>
      </c>
      <c r="BH845" s="217">
        <f>IF(N845="sníž. přenesená",J845,0)</f>
        <v>0</v>
      </c>
      <c r="BI845" s="217">
        <f>IF(N845="nulová",J845,0)</f>
        <v>0</v>
      </c>
      <c r="BJ845" s="18" t="s">
        <v>86</v>
      </c>
      <c r="BK845" s="217">
        <f>ROUND(I845*H845,2)</f>
        <v>0</v>
      </c>
      <c r="BL845" s="18" t="s">
        <v>268</v>
      </c>
      <c r="BM845" s="216" t="s">
        <v>1611</v>
      </c>
    </row>
    <row r="846" s="2" customFormat="1">
      <c r="A846" s="39"/>
      <c r="B846" s="40"/>
      <c r="C846" s="41"/>
      <c r="D846" s="218" t="s">
        <v>166</v>
      </c>
      <c r="E846" s="41"/>
      <c r="F846" s="219" t="s">
        <v>1612</v>
      </c>
      <c r="G846" s="41"/>
      <c r="H846" s="41"/>
      <c r="I846" s="220"/>
      <c r="J846" s="41"/>
      <c r="K846" s="41"/>
      <c r="L846" s="45"/>
      <c r="M846" s="221"/>
      <c r="N846" s="222"/>
      <c r="O846" s="85"/>
      <c r="P846" s="85"/>
      <c r="Q846" s="85"/>
      <c r="R846" s="85"/>
      <c r="S846" s="85"/>
      <c r="T846" s="86"/>
      <c r="U846" s="39"/>
      <c r="V846" s="39"/>
      <c r="W846" s="39"/>
      <c r="X846" s="39"/>
      <c r="Y846" s="39"/>
      <c r="Z846" s="39"/>
      <c r="AA846" s="39"/>
      <c r="AB846" s="39"/>
      <c r="AC846" s="39"/>
      <c r="AD846" s="39"/>
      <c r="AE846" s="39"/>
      <c r="AT846" s="18" t="s">
        <v>166</v>
      </c>
      <c r="AU846" s="18" t="s">
        <v>88</v>
      </c>
    </row>
    <row r="847" s="13" customFormat="1">
      <c r="A847" s="13"/>
      <c r="B847" s="225"/>
      <c r="C847" s="226"/>
      <c r="D847" s="223" t="s">
        <v>170</v>
      </c>
      <c r="E847" s="227" t="s">
        <v>19</v>
      </c>
      <c r="F847" s="228" t="s">
        <v>1598</v>
      </c>
      <c r="G847" s="226"/>
      <c r="H847" s="229">
        <v>16</v>
      </c>
      <c r="I847" s="230"/>
      <c r="J847" s="226"/>
      <c r="K847" s="226"/>
      <c r="L847" s="231"/>
      <c r="M847" s="232"/>
      <c r="N847" s="233"/>
      <c r="O847" s="233"/>
      <c r="P847" s="233"/>
      <c r="Q847" s="233"/>
      <c r="R847" s="233"/>
      <c r="S847" s="233"/>
      <c r="T847" s="234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35" t="s">
        <v>170</v>
      </c>
      <c r="AU847" s="235" t="s">
        <v>88</v>
      </c>
      <c r="AV847" s="13" t="s">
        <v>88</v>
      </c>
      <c r="AW847" s="13" t="s">
        <v>37</v>
      </c>
      <c r="AX847" s="13" t="s">
        <v>78</v>
      </c>
      <c r="AY847" s="235" t="s">
        <v>157</v>
      </c>
    </row>
    <row r="848" s="2" customFormat="1" ht="16.5" customHeight="1">
      <c r="A848" s="39"/>
      <c r="B848" s="40"/>
      <c r="C848" s="205" t="s">
        <v>1613</v>
      </c>
      <c r="D848" s="205" t="s">
        <v>159</v>
      </c>
      <c r="E848" s="206" t="s">
        <v>1614</v>
      </c>
      <c r="F848" s="207" t="s">
        <v>1615</v>
      </c>
      <c r="G848" s="208" t="s">
        <v>271</v>
      </c>
      <c r="H848" s="209">
        <v>4</v>
      </c>
      <c r="I848" s="210"/>
      <c r="J848" s="211">
        <f>ROUND(I848*H848,2)</f>
        <v>0</v>
      </c>
      <c r="K848" s="207" t="s">
        <v>175</v>
      </c>
      <c r="L848" s="45"/>
      <c r="M848" s="212" t="s">
        <v>19</v>
      </c>
      <c r="N848" s="213" t="s">
        <v>49</v>
      </c>
      <c r="O848" s="85"/>
      <c r="P848" s="214">
        <f>O848*H848</f>
        <v>0</v>
      </c>
      <c r="Q848" s="214">
        <v>0.00027999999999999998</v>
      </c>
      <c r="R848" s="214">
        <f>Q848*H848</f>
        <v>0.0011199999999999999</v>
      </c>
      <c r="S848" s="214">
        <v>0</v>
      </c>
      <c r="T848" s="215">
        <f>S848*H848</f>
        <v>0</v>
      </c>
      <c r="U848" s="39"/>
      <c r="V848" s="39"/>
      <c r="W848" s="39"/>
      <c r="X848" s="39"/>
      <c r="Y848" s="39"/>
      <c r="Z848" s="39"/>
      <c r="AA848" s="39"/>
      <c r="AB848" s="39"/>
      <c r="AC848" s="39"/>
      <c r="AD848" s="39"/>
      <c r="AE848" s="39"/>
      <c r="AR848" s="216" t="s">
        <v>268</v>
      </c>
      <c r="AT848" s="216" t="s">
        <v>159</v>
      </c>
      <c r="AU848" s="216" t="s">
        <v>88</v>
      </c>
      <c r="AY848" s="18" t="s">
        <v>157</v>
      </c>
      <c r="BE848" s="217">
        <f>IF(N848="základní",J848,0)</f>
        <v>0</v>
      </c>
      <c r="BF848" s="217">
        <f>IF(N848="snížená",J848,0)</f>
        <v>0</v>
      </c>
      <c r="BG848" s="217">
        <f>IF(N848="zákl. přenesená",J848,0)</f>
        <v>0</v>
      </c>
      <c r="BH848" s="217">
        <f>IF(N848="sníž. přenesená",J848,0)</f>
        <v>0</v>
      </c>
      <c r="BI848" s="217">
        <f>IF(N848="nulová",J848,0)</f>
        <v>0</v>
      </c>
      <c r="BJ848" s="18" t="s">
        <v>86</v>
      </c>
      <c r="BK848" s="217">
        <f>ROUND(I848*H848,2)</f>
        <v>0</v>
      </c>
      <c r="BL848" s="18" t="s">
        <v>268</v>
      </c>
      <c r="BM848" s="216" t="s">
        <v>1616</v>
      </c>
    </row>
    <row r="849" s="2" customFormat="1">
      <c r="A849" s="39"/>
      <c r="B849" s="40"/>
      <c r="C849" s="41"/>
      <c r="D849" s="218" t="s">
        <v>166</v>
      </c>
      <c r="E849" s="41"/>
      <c r="F849" s="219" t="s">
        <v>1617</v>
      </c>
      <c r="G849" s="41"/>
      <c r="H849" s="41"/>
      <c r="I849" s="220"/>
      <c r="J849" s="41"/>
      <c r="K849" s="41"/>
      <c r="L849" s="45"/>
      <c r="M849" s="221"/>
      <c r="N849" s="222"/>
      <c r="O849" s="85"/>
      <c r="P849" s="85"/>
      <c r="Q849" s="85"/>
      <c r="R849" s="85"/>
      <c r="S849" s="85"/>
      <c r="T849" s="86"/>
      <c r="U849" s="39"/>
      <c r="V849" s="39"/>
      <c r="W849" s="39"/>
      <c r="X849" s="39"/>
      <c r="Y849" s="39"/>
      <c r="Z849" s="39"/>
      <c r="AA849" s="39"/>
      <c r="AB849" s="39"/>
      <c r="AC849" s="39"/>
      <c r="AD849" s="39"/>
      <c r="AE849" s="39"/>
      <c r="AT849" s="18" t="s">
        <v>166</v>
      </c>
      <c r="AU849" s="18" t="s">
        <v>88</v>
      </c>
    </row>
    <row r="850" s="13" customFormat="1">
      <c r="A850" s="13"/>
      <c r="B850" s="225"/>
      <c r="C850" s="226"/>
      <c r="D850" s="223" t="s">
        <v>170</v>
      </c>
      <c r="E850" s="227" t="s">
        <v>19</v>
      </c>
      <c r="F850" s="228" t="s">
        <v>1317</v>
      </c>
      <c r="G850" s="226"/>
      <c r="H850" s="229">
        <v>4</v>
      </c>
      <c r="I850" s="230"/>
      <c r="J850" s="226"/>
      <c r="K850" s="226"/>
      <c r="L850" s="231"/>
      <c r="M850" s="232"/>
      <c r="N850" s="233"/>
      <c r="O850" s="233"/>
      <c r="P850" s="233"/>
      <c r="Q850" s="233"/>
      <c r="R850" s="233"/>
      <c r="S850" s="233"/>
      <c r="T850" s="234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35" t="s">
        <v>170</v>
      </c>
      <c r="AU850" s="235" t="s">
        <v>88</v>
      </c>
      <c r="AV850" s="13" t="s">
        <v>88</v>
      </c>
      <c r="AW850" s="13" t="s">
        <v>37</v>
      </c>
      <c r="AX850" s="13" t="s">
        <v>78</v>
      </c>
      <c r="AY850" s="235" t="s">
        <v>157</v>
      </c>
    </row>
    <row r="851" s="2" customFormat="1" ht="16.5" customHeight="1">
      <c r="A851" s="39"/>
      <c r="B851" s="40"/>
      <c r="C851" s="205" t="s">
        <v>1618</v>
      </c>
      <c r="D851" s="205" t="s">
        <v>159</v>
      </c>
      <c r="E851" s="206" t="s">
        <v>1619</v>
      </c>
      <c r="F851" s="207" t="s">
        <v>1620</v>
      </c>
      <c r="G851" s="208" t="s">
        <v>271</v>
      </c>
      <c r="H851" s="209">
        <v>1</v>
      </c>
      <c r="I851" s="210"/>
      <c r="J851" s="211">
        <f>ROUND(I851*H851,2)</f>
        <v>0</v>
      </c>
      <c r="K851" s="207" t="s">
        <v>175</v>
      </c>
      <c r="L851" s="45"/>
      <c r="M851" s="212" t="s">
        <v>19</v>
      </c>
      <c r="N851" s="213" t="s">
        <v>49</v>
      </c>
      <c r="O851" s="85"/>
      <c r="P851" s="214">
        <f>O851*H851</f>
        <v>0</v>
      </c>
      <c r="Q851" s="214">
        <v>0.00031</v>
      </c>
      <c r="R851" s="214">
        <f>Q851*H851</f>
        <v>0.00031</v>
      </c>
      <c r="S851" s="214">
        <v>0</v>
      </c>
      <c r="T851" s="215">
        <f>S851*H851</f>
        <v>0</v>
      </c>
      <c r="U851" s="39"/>
      <c r="V851" s="39"/>
      <c r="W851" s="39"/>
      <c r="X851" s="39"/>
      <c r="Y851" s="39"/>
      <c r="Z851" s="39"/>
      <c r="AA851" s="39"/>
      <c r="AB851" s="39"/>
      <c r="AC851" s="39"/>
      <c r="AD851" s="39"/>
      <c r="AE851" s="39"/>
      <c r="AR851" s="216" t="s">
        <v>268</v>
      </c>
      <c r="AT851" s="216" t="s">
        <v>159</v>
      </c>
      <c r="AU851" s="216" t="s">
        <v>88</v>
      </c>
      <c r="AY851" s="18" t="s">
        <v>157</v>
      </c>
      <c r="BE851" s="217">
        <f>IF(N851="základní",J851,0)</f>
        <v>0</v>
      </c>
      <c r="BF851" s="217">
        <f>IF(N851="snížená",J851,0)</f>
        <v>0</v>
      </c>
      <c r="BG851" s="217">
        <f>IF(N851="zákl. přenesená",J851,0)</f>
        <v>0</v>
      </c>
      <c r="BH851" s="217">
        <f>IF(N851="sníž. přenesená",J851,0)</f>
        <v>0</v>
      </c>
      <c r="BI851" s="217">
        <f>IF(N851="nulová",J851,0)</f>
        <v>0</v>
      </c>
      <c r="BJ851" s="18" t="s">
        <v>86</v>
      </c>
      <c r="BK851" s="217">
        <f>ROUND(I851*H851,2)</f>
        <v>0</v>
      </c>
      <c r="BL851" s="18" t="s">
        <v>268</v>
      </c>
      <c r="BM851" s="216" t="s">
        <v>1621</v>
      </c>
    </row>
    <row r="852" s="2" customFormat="1">
      <c r="A852" s="39"/>
      <c r="B852" s="40"/>
      <c r="C852" s="41"/>
      <c r="D852" s="218" t="s">
        <v>166</v>
      </c>
      <c r="E852" s="41"/>
      <c r="F852" s="219" t="s">
        <v>1622</v>
      </c>
      <c r="G852" s="41"/>
      <c r="H852" s="41"/>
      <c r="I852" s="220"/>
      <c r="J852" s="41"/>
      <c r="K852" s="41"/>
      <c r="L852" s="45"/>
      <c r="M852" s="221"/>
      <c r="N852" s="222"/>
      <c r="O852" s="85"/>
      <c r="P852" s="85"/>
      <c r="Q852" s="85"/>
      <c r="R852" s="85"/>
      <c r="S852" s="85"/>
      <c r="T852" s="86"/>
      <c r="U852" s="39"/>
      <c r="V852" s="39"/>
      <c r="W852" s="39"/>
      <c r="X852" s="39"/>
      <c r="Y852" s="39"/>
      <c r="Z852" s="39"/>
      <c r="AA852" s="39"/>
      <c r="AB852" s="39"/>
      <c r="AC852" s="39"/>
      <c r="AD852" s="39"/>
      <c r="AE852" s="39"/>
      <c r="AT852" s="18" t="s">
        <v>166</v>
      </c>
      <c r="AU852" s="18" t="s">
        <v>88</v>
      </c>
    </row>
    <row r="853" s="13" customFormat="1">
      <c r="A853" s="13"/>
      <c r="B853" s="225"/>
      <c r="C853" s="226"/>
      <c r="D853" s="223" t="s">
        <v>170</v>
      </c>
      <c r="E853" s="227" t="s">
        <v>19</v>
      </c>
      <c r="F853" s="228" t="s">
        <v>1623</v>
      </c>
      <c r="G853" s="226"/>
      <c r="H853" s="229">
        <v>1</v>
      </c>
      <c r="I853" s="230"/>
      <c r="J853" s="226"/>
      <c r="K853" s="226"/>
      <c r="L853" s="231"/>
      <c r="M853" s="232"/>
      <c r="N853" s="233"/>
      <c r="O853" s="233"/>
      <c r="P853" s="233"/>
      <c r="Q853" s="233"/>
      <c r="R853" s="233"/>
      <c r="S853" s="233"/>
      <c r="T853" s="234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35" t="s">
        <v>170</v>
      </c>
      <c r="AU853" s="235" t="s">
        <v>88</v>
      </c>
      <c r="AV853" s="13" t="s">
        <v>88</v>
      </c>
      <c r="AW853" s="13" t="s">
        <v>37</v>
      </c>
      <c r="AX853" s="13" t="s">
        <v>78</v>
      </c>
      <c r="AY853" s="235" t="s">
        <v>157</v>
      </c>
    </row>
    <row r="854" s="2" customFormat="1" ht="24.15" customHeight="1">
      <c r="A854" s="39"/>
      <c r="B854" s="40"/>
      <c r="C854" s="205" t="s">
        <v>1624</v>
      </c>
      <c r="D854" s="205" t="s">
        <v>159</v>
      </c>
      <c r="E854" s="206" t="s">
        <v>1625</v>
      </c>
      <c r="F854" s="207" t="s">
        <v>1626</v>
      </c>
      <c r="G854" s="208" t="s">
        <v>1337</v>
      </c>
      <c r="H854" s="209">
        <v>2</v>
      </c>
      <c r="I854" s="210"/>
      <c r="J854" s="211">
        <f>ROUND(I854*H854,2)</f>
        <v>0</v>
      </c>
      <c r="K854" s="207" t="s">
        <v>19</v>
      </c>
      <c r="L854" s="45"/>
      <c r="M854" s="212" t="s">
        <v>19</v>
      </c>
      <c r="N854" s="213" t="s">
        <v>49</v>
      </c>
      <c r="O854" s="85"/>
      <c r="P854" s="214">
        <f>O854*H854</f>
        <v>0</v>
      </c>
      <c r="Q854" s="214">
        <v>0</v>
      </c>
      <c r="R854" s="214">
        <f>Q854*H854</f>
        <v>0</v>
      </c>
      <c r="S854" s="214">
        <v>0</v>
      </c>
      <c r="T854" s="215">
        <f>S854*H854</f>
        <v>0</v>
      </c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R854" s="216" t="s">
        <v>268</v>
      </c>
      <c r="AT854" s="216" t="s">
        <v>159</v>
      </c>
      <c r="AU854" s="216" t="s">
        <v>88</v>
      </c>
      <c r="AY854" s="18" t="s">
        <v>157</v>
      </c>
      <c r="BE854" s="217">
        <f>IF(N854="základní",J854,0)</f>
        <v>0</v>
      </c>
      <c r="BF854" s="217">
        <f>IF(N854="snížená",J854,0)</f>
        <v>0</v>
      </c>
      <c r="BG854" s="217">
        <f>IF(N854="zákl. přenesená",J854,0)</f>
        <v>0</v>
      </c>
      <c r="BH854" s="217">
        <f>IF(N854="sníž. přenesená",J854,0)</f>
        <v>0</v>
      </c>
      <c r="BI854" s="217">
        <f>IF(N854="nulová",J854,0)</f>
        <v>0</v>
      </c>
      <c r="BJ854" s="18" t="s">
        <v>86</v>
      </c>
      <c r="BK854" s="217">
        <f>ROUND(I854*H854,2)</f>
        <v>0</v>
      </c>
      <c r="BL854" s="18" t="s">
        <v>268</v>
      </c>
      <c r="BM854" s="216" t="s">
        <v>1627</v>
      </c>
    </row>
    <row r="855" s="13" customFormat="1">
      <c r="A855" s="13"/>
      <c r="B855" s="225"/>
      <c r="C855" s="226"/>
      <c r="D855" s="223" t="s">
        <v>170</v>
      </c>
      <c r="E855" s="227" t="s">
        <v>19</v>
      </c>
      <c r="F855" s="228" t="s">
        <v>1628</v>
      </c>
      <c r="G855" s="226"/>
      <c r="H855" s="229">
        <v>2</v>
      </c>
      <c r="I855" s="230"/>
      <c r="J855" s="226"/>
      <c r="K855" s="226"/>
      <c r="L855" s="231"/>
      <c r="M855" s="232"/>
      <c r="N855" s="233"/>
      <c r="O855" s="233"/>
      <c r="P855" s="233"/>
      <c r="Q855" s="233"/>
      <c r="R855" s="233"/>
      <c r="S855" s="233"/>
      <c r="T855" s="234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35" t="s">
        <v>170</v>
      </c>
      <c r="AU855" s="235" t="s">
        <v>88</v>
      </c>
      <c r="AV855" s="13" t="s">
        <v>88</v>
      </c>
      <c r="AW855" s="13" t="s">
        <v>37</v>
      </c>
      <c r="AX855" s="13" t="s">
        <v>78</v>
      </c>
      <c r="AY855" s="235" t="s">
        <v>157</v>
      </c>
    </row>
    <row r="856" s="2" customFormat="1" ht="24.15" customHeight="1">
      <c r="A856" s="39"/>
      <c r="B856" s="40"/>
      <c r="C856" s="205" t="s">
        <v>1629</v>
      </c>
      <c r="D856" s="205" t="s">
        <v>159</v>
      </c>
      <c r="E856" s="206" t="s">
        <v>1630</v>
      </c>
      <c r="F856" s="207" t="s">
        <v>1631</v>
      </c>
      <c r="G856" s="208" t="s">
        <v>1337</v>
      </c>
      <c r="H856" s="209">
        <v>2</v>
      </c>
      <c r="I856" s="210"/>
      <c r="J856" s="211">
        <f>ROUND(I856*H856,2)</f>
        <v>0</v>
      </c>
      <c r="K856" s="207" t="s">
        <v>19</v>
      </c>
      <c r="L856" s="45"/>
      <c r="M856" s="212" t="s">
        <v>19</v>
      </c>
      <c r="N856" s="213" t="s">
        <v>49</v>
      </c>
      <c r="O856" s="85"/>
      <c r="P856" s="214">
        <f>O856*H856</f>
        <v>0</v>
      </c>
      <c r="Q856" s="214">
        <v>0</v>
      </c>
      <c r="R856" s="214">
        <f>Q856*H856</f>
        <v>0</v>
      </c>
      <c r="S856" s="214">
        <v>0</v>
      </c>
      <c r="T856" s="215">
        <f>S856*H856</f>
        <v>0</v>
      </c>
      <c r="U856" s="39"/>
      <c r="V856" s="39"/>
      <c r="W856" s="39"/>
      <c r="X856" s="39"/>
      <c r="Y856" s="39"/>
      <c r="Z856" s="39"/>
      <c r="AA856" s="39"/>
      <c r="AB856" s="39"/>
      <c r="AC856" s="39"/>
      <c r="AD856" s="39"/>
      <c r="AE856" s="39"/>
      <c r="AR856" s="216" t="s">
        <v>268</v>
      </c>
      <c r="AT856" s="216" t="s">
        <v>159</v>
      </c>
      <c r="AU856" s="216" t="s">
        <v>88</v>
      </c>
      <c r="AY856" s="18" t="s">
        <v>157</v>
      </c>
      <c r="BE856" s="217">
        <f>IF(N856="základní",J856,0)</f>
        <v>0</v>
      </c>
      <c r="BF856" s="217">
        <f>IF(N856="snížená",J856,0)</f>
        <v>0</v>
      </c>
      <c r="BG856" s="217">
        <f>IF(N856="zákl. přenesená",J856,0)</f>
        <v>0</v>
      </c>
      <c r="BH856" s="217">
        <f>IF(N856="sníž. přenesená",J856,0)</f>
        <v>0</v>
      </c>
      <c r="BI856" s="217">
        <f>IF(N856="nulová",J856,0)</f>
        <v>0</v>
      </c>
      <c r="BJ856" s="18" t="s">
        <v>86</v>
      </c>
      <c r="BK856" s="217">
        <f>ROUND(I856*H856,2)</f>
        <v>0</v>
      </c>
      <c r="BL856" s="18" t="s">
        <v>268</v>
      </c>
      <c r="BM856" s="216" t="s">
        <v>1632</v>
      </c>
    </row>
    <row r="857" s="13" customFormat="1">
      <c r="A857" s="13"/>
      <c r="B857" s="225"/>
      <c r="C857" s="226"/>
      <c r="D857" s="223" t="s">
        <v>170</v>
      </c>
      <c r="E857" s="227" t="s">
        <v>19</v>
      </c>
      <c r="F857" s="228" t="s">
        <v>1628</v>
      </c>
      <c r="G857" s="226"/>
      <c r="H857" s="229">
        <v>2</v>
      </c>
      <c r="I857" s="230"/>
      <c r="J857" s="226"/>
      <c r="K857" s="226"/>
      <c r="L857" s="231"/>
      <c r="M857" s="232"/>
      <c r="N857" s="233"/>
      <c r="O857" s="233"/>
      <c r="P857" s="233"/>
      <c r="Q857" s="233"/>
      <c r="R857" s="233"/>
      <c r="S857" s="233"/>
      <c r="T857" s="234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35" t="s">
        <v>170</v>
      </c>
      <c r="AU857" s="235" t="s">
        <v>88</v>
      </c>
      <c r="AV857" s="13" t="s">
        <v>88</v>
      </c>
      <c r="AW857" s="13" t="s">
        <v>37</v>
      </c>
      <c r="AX857" s="13" t="s">
        <v>78</v>
      </c>
      <c r="AY857" s="235" t="s">
        <v>157</v>
      </c>
    </row>
    <row r="858" s="2" customFormat="1" ht="24.15" customHeight="1">
      <c r="A858" s="39"/>
      <c r="B858" s="40"/>
      <c r="C858" s="205" t="s">
        <v>1633</v>
      </c>
      <c r="D858" s="205" t="s">
        <v>159</v>
      </c>
      <c r="E858" s="206" t="s">
        <v>1634</v>
      </c>
      <c r="F858" s="207" t="s">
        <v>1635</v>
      </c>
      <c r="G858" s="208" t="s">
        <v>1016</v>
      </c>
      <c r="H858" s="246"/>
      <c r="I858" s="210"/>
      <c r="J858" s="211">
        <f>ROUND(I858*H858,2)</f>
        <v>0</v>
      </c>
      <c r="K858" s="207" t="s">
        <v>163</v>
      </c>
      <c r="L858" s="45"/>
      <c r="M858" s="212" t="s">
        <v>19</v>
      </c>
      <c r="N858" s="213" t="s">
        <v>49</v>
      </c>
      <c r="O858" s="85"/>
      <c r="P858" s="214">
        <f>O858*H858</f>
        <v>0</v>
      </c>
      <c r="Q858" s="214">
        <v>0</v>
      </c>
      <c r="R858" s="214">
        <f>Q858*H858</f>
        <v>0</v>
      </c>
      <c r="S858" s="214">
        <v>0</v>
      </c>
      <c r="T858" s="215">
        <f>S858*H858</f>
        <v>0</v>
      </c>
      <c r="U858" s="39"/>
      <c r="V858" s="39"/>
      <c r="W858" s="39"/>
      <c r="X858" s="39"/>
      <c r="Y858" s="39"/>
      <c r="Z858" s="39"/>
      <c r="AA858" s="39"/>
      <c r="AB858" s="39"/>
      <c r="AC858" s="39"/>
      <c r="AD858" s="39"/>
      <c r="AE858" s="39"/>
      <c r="AR858" s="216" t="s">
        <v>268</v>
      </c>
      <c r="AT858" s="216" t="s">
        <v>159</v>
      </c>
      <c r="AU858" s="216" t="s">
        <v>88</v>
      </c>
      <c r="AY858" s="18" t="s">
        <v>157</v>
      </c>
      <c r="BE858" s="217">
        <f>IF(N858="základní",J858,0)</f>
        <v>0</v>
      </c>
      <c r="BF858" s="217">
        <f>IF(N858="snížená",J858,0)</f>
        <v>0</v>
      </c>
      <c r="BG858" s="217">
        <f>IF(N858="zákl. přenesená",J858,0)</f>
        <v>0</v>
      </c>
      <c r="BH858" s="217">
        <f>IF(N858="sníž. přenesená",J858,0)</f>
        <v>0</v>
      </c>
      <c r="BI858" s="217">
        <f>IF(N858="nulová",J858,0)</f>
        <v>0</v>
      </c>
      <c r="BJ858" s="18" t="s">
        <v>86</v>
      </c>
      <c r="BK858" s="217">
        <f>ROUND(I858*H858,2)</f>
        <v>0</v>
      </c>
      <c r="BL858" s="18" t="s">
        <v>268</v>
      </c>
      <c r="BM858" s="216" t="s">
        <v>1636</v>
      </c>
    </row>
    <row r="859" s="2" customFormat="1">
      <c r="A859" s="39"/>
      <c r="B859" s="40"/>
      <c r="C859" s="41"/>
      <c r="D859" s="218" t="s">
        <v>166</v>
      </c>
      <c r="E859" s="41"/>
      <c r="F859" s="219" t="s">
        <v>1637</v>
      </c>
      <c r="G859" s="41"/>
      <c r="H859" s="41"/>
      <c r="I859" s="220"/>
      <c r="J859" s="41"/>
      <c r="K859" s="41"/>
      <c r="L859" s="45"/>
      <c r="M859" s="221"/>
      <c r="N859" s="222"/>
      <c r="O859" s="85"/>
      <c r="P859" s="85"/>
      <c r="Q859" s="85"/>
      <c r="R859" s="85"/>
      <c r="S859" s="85"/>
      <c r="T859" s="86"/>
      <c r="U859" s="39"/>
      <c r="V859" s="39"/>
      <c r="W859" s="39"/>
      <c r="X859" s="39"/>
      <c r="Y859" s="39"/>
      <c r="Z859" s="39"/>
      <c r="AA859" s="39"/>
      <c r="AB859" s="39"/>
      <c r="AC859" s="39"/>
      <c r="AD859" s="39"/>
      <c r="AE859" s="39"/>
      <c r="AT859" s="18" t="s">
        <v>166</v>
      </c>
      <c r="AU859" s="18" t="s">
        <v>88</v>
      </c>
    </row>
    <row r="860" s="12" customFormat="1" ht="22.8" customHeight="1">
      <c r="A860" s="12"/>
      <c r="B860" s="189"/>
      <c r="C860" s="190"/>
      <c r="D860" s="191" t="s">
        <v>77</v>
      </c>
      <c r="E860" s="203" t="s">
        <v>1638</v>
      </c>
      <c r="F860" s="203" t="s">
        <v>1639</v>
      </c>
      <c r="G860" s="190"/>
      <c r="H860" s="190"/>
      <c r="I860" s="193"/>
      <c r="J860" s="204">
        <f>BK860</f>
        <v>0</v>
      </c>
      <c r="K860" s="190"/>
      <c r="L860" s="195"/>
      <c r="M860" s="196"/>
      <c r="N860" s="197"/>
      <c r="O860" s="197"/>
      <c r="P860" s="198">
        <f>SUM(P861:P876)</f>
        <v>0</v>
      </c>
      <c r="Q860" s="197"/>
      <c r="R860" s="198">
        <f>SUM(R861:R876)</f>
        <v>0.25060000000000004</v>
      </c>
      <c r="S860" s="197"/>
      <c r="T860" s="199">
        <f>SUM(T861:T876)</f>
        <v>0</v>
      </c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R860" s="200" t="s">
        <v>88</v>
      </c>
      <c r="AT860" s="201" t="s">
        <v>77</v>
      </c>
      <c r="AU860" s="201" t="s">
        <v>86</v>
      </c>
      <c r="AY860" s="200" t="s">
        <v>157</v>
      </c>
      <c r="BK860" s="202">
        <f>SUM(BK861:BK876)</f>
        <v>0</v>
      </c>
    </row>
    <row r="861" s="2" customFormat="1" ht="24.15" customHeight="1">
      <c r="A861" s="39"/>
      <c r="B861" s="40"/>
      <c r="C861" s="205" t="s">
        <v>1640</v>
      </c>
      <c r="D861" s="205" t="s">
        <v>159</v>
      </c>
      <c r="E861" s="206" t="s">
        <v>1641</v>
      </c>
      <c r="F861" s="207" t="s">
        <v>1642</v>
      </c>
      <c r="G861" s="208" t="s">
        <v>1337</v>
      </c>
      <c r="H861" s="209">
        <v>12</v>
      </c>
      <c r="I861" s="210"/>
      <c r="J861" s="211">
        <f>ROUND(I861*H861,2)</f>
        <v>0</v>
      </c>
      <c r="K861" s="207" t="s">
        <v>175</v>
      </c>
      <c r="L861" s="45"/>
      <c r="M861" s="212" t="s">
        <v>19</v>
      </c>
      <c r="N861" s="213" t="s">
        <v>49</v>
      </c>
      <c r="O861" s="85"/>
      <c r="P861" s="214">
        <f>O861*H861</f>
        <v>0</v>
      </c>
      <c r="Q861" s="214">
        <v>0.016650000000000002</v>
      </c>
      <c r="R861" s="214">
        <f>Q861*H861</f>
        <v>0.19980000000000003</v>
      </c>
      <c r="S861" s="214">
        <v>0</v>
      </c>
      <c r="T861" s="215">
        <f>S861*H861</f>
        <v>0</v>
      </c>
      <c r="U861" s="39"/>
      <c r="V861" s="39"/>
      <c r="W861" s="39"/>
      <c r="X861" s="39"/>
      <c r="Y861" s="39"/>
      <c r="Z861" s="39"/>
      <c r="AA861" s="39"/>
      <c r="AB861" s="39"/>
      <c r="AC861" s="39"/>
      <c r="AD861" s="39"/>
      <c r="AE861" s="39"/>
      <c r="AR861" s="216" t="s">
        <v>268</v>
      </c>
      <c r="AT861" s="216" t="s">
        <v>159</v>
      </c>
      <c r="AU861" s="216" t="s">
        <v>88</v>
      </c>
      <c r="AY861" s="18" t="s">
        <v>157</v>
      </c>
      <c r="BE861" s="217">
        <f>IF(N861="základní",J861,0)</f>
        <v>0</v>
      </c>
      <c r="BF861" s="217">
        <f>IF(N861="snížená",J861,0)</f>
        <v>0</v>
      </c>
      <c r="BG861" s="217">
        <f>IF(N861="zákl. přenesená",J861,0)</f>
        <v>0</v>
      </c>
      <c r="BH861" s="217">
        <f>IF(N861="sníž. přenesená",J861,0)</f>
        <v>0</v>
      </c>
      <c r="BI861" s="217">
        <f>IF(N861="nulová",J861,0)</f>
        <v>0</v>
      </c>
      <c r="BJ861" s="18" t="s">
        <v>86</v>
      </c>
      <c r="BK861" s="217">
        <f>ROUND(I861*H861,2)</f>
        <v>0</v>
      </c>
      <c r="BL861" s="18" t="s">
        <v>268</v>
      </c>
      <c r="BM861" s="216" t="s">
        <v>1643</v>
      </c>
    </row>
    <row r="862" s="2" customFormat="1">
      <c r="A862" s="39"/>
      <c r="B862" s="40"/>
      <c r="C862" s="41"/>
      <c r="D862" s="218" t="s">
        <v>166</v>
      </c>
      <c r="E862" s="41"/>
      <c r="F862" s="219" t="s">
        <v>1644</v>
      </c>
      <c r="G862" s="41"/>
      <c r="H862" s="41"/>
      <c r="I862" s="220"/>
      <c r="J862" s="41"/>
      <c r="K862" s="41"/>
      <c r="L862" s="45"/>
      <c r="M862" s="221"/>
      <c r="N862" s="222"/>
      <c r="O862" s="85"/>
      <c r="P862" s="85"/>
      <c r="Q862" s="85"/>
      <c r="R862" s="85"/>
      <c r="S862" s="85"/>
      <c r="T862" s="86"/>
      <c r="U862" s="39"/>
      <c r="V862" s="39"/>
      <c r="W862" s="39"/>
      <c r="X862" s="39"/>
      <c r="Y862" s="39"/>
      <c r="Z862" s="39"/>
      <c r="AA862" s="39"/>
      <c r="AB862" s="39"/>
      <c r="AC862" s="39"/>
      <c r="AD862" s="39"/>
      <c r="AE862" s="39"/>
      <c r="AT862" s="18" t="s">
        <v>166</v>
      </c>
      <c r="AU862" s="18" t="s">
        <v>88</v>
      </c>
    </row>
    <row r="863" s="2" customFormat="1" ht="24.15" customHeight="1">
      <c r="A863" s="39"/>
      <c r="B863" s="40"/>
      <c r="C863" s="205" t="s">
        <v>1645</v>
      </c>
      <c r="D863" s="205" t="s">
        <v>159</v>
      </c>
      <c r="E863" s="206" t="s">
        <v>1646</v>
      </c>
      <c r="F863" s="207" t="s">
        <v>1647</v>
      </c>
      <c r="G863" s="208" t="s">
        <v>1337</v>
      </c>
      <c r="H863" s="209">
        <v>1</v>
      </c>
      <c r="I863" s="210"/>
      <c r="J863" s="211">
        <f>ROUND(I863*H863,2)</f>
        <v>0</v>
      </c>
      <c r="K863" s="207" t="s">
        <v>175</v>
      </c>
      <c r="L863" s="45"/>
      <c r="M863" s="212" t="s">
        <v>19</v>
      </c>
      <c r="N863" s="213" t="s">
        <v>49</v>
      </c>
      <c r="O863" s="85"/>
      <c r="P863" s="214">
        <f>O863*H863</f>
        <v>0</v>
      </c>
      <c r="Q863" s="214">
        <v>0.017649999999999999</v>
      </c>
      <c r="R863" s="214">
        <f>Q863*H863</f>
        <v>0.017649999999999999</v>
      </c>
      <c r="S863" s="214">
        <v>0</v>
      </c>
      <c r="T863" s="215">
        <f>S863*H863</f>
        <v>0</v>
      </c>
      <c r="U863" s="39"/>
      <c r="V863" s="39"/>
      <c r="W863" s="39"/>
      <c r="X863" s="39"/>
      <c r="Y863" s="39"/>
      <c r="Z863" s="39"/>
      <c r="AA863" s="39"/>
      <c r="AB863" s="39"/>
      <c r="AC863" s="39"/>
      <c r="AD863" s="39"/>
      <c r="AE863" s="39"/>
      <c r="AR863" s="216" t="s">
        <v>268</v>
      </c>
      <c r="AT863" s="216" t="s">
        <v>159</v>
      </c>
      <c r="AU863" s="216" t="s">
        <v>88</v>
      </c>
      <c r="AY863" s="18" t="s">
        <v>157</v>
      </c>
      <c r="BE863" s="217">
        <f>IF(N863="základní",J863,0)</f>
        <v>0</v>
      </c>
      <c r="BF863" s="217">
        <f>IF(N863="snížená",J863,0)</f>
        <v>0</v>
      </c>
      <c r="BG863" s="217">
        <f>IF(N863="zákl. přenesená",J863,0)</f>
        <v>0</v>
      </c>
      <c r="BH863" s="217">
        <f>IF(N863="sníž. přenesená",J863,0)</f>
        <v>0</v>
      </c>
      <c r="BI863" s="217">
        <f>IF(N863="nulová",J863,0)</f>
        <v>0</v>
      </c>
      <c r="BJ863" s="18" t="s">
        <v>86</v>
      </c>
      <c r="BK863" s="217">
        <f>ROUND(I863*H863,2)</f>
        <v>0</v>
      </c>
      <c r="BL863" s="18" t="s">
        <v>268</v>
      </c>
      <c r="BM863" s="216" t="s">
        <v>1648</v>
      </c>
    </row>
    <row r="864" s="2" customFormat="1">
      <c r="A864" s="39"/>
      <c r="B864" s="40"/>
      <c r="C864" s="41"/>
      <c r="D864" s="218" t="s">
        <v>166</v>
      </c>
      <c r="E864" s="41"/>
      <c r="F864" s="219" t="s">
        <v>1649</v>
      </c>
      <c r="G864" s="41"/>
      <c r="H864" s="41"/>
      <c r="I864" s="220"/>
      <c r="J864" s="41"/>
      <c r="K864" s="41"/>
      <c r="L864" s="45"/>
      <c r="M864" s="221"/>
      <c r="N864" s="222"/>
      <c r="O864" s="85"/>
      <c r="P864" s="85"/>
      <c r="Q864" s="85"/>
      <c r="R864" s="85"/>
      <c r="S864" s="85"/>
      <c r="T864" s="86"/>
      <c r="U864" s="39"/>
      <c r="V864" s="39"/>
      <c r="W864" s="39"/>
      <c r="X864" s="39"/>
      <c r="Y864" s="39"/>
      <c r="Z864" s="39"/>
      <c r="AA864" s="39"/>
      <c r="AB864" s="39"/>
      <c r="AC864" s="39"/>
      <c r="AD864" s="39"/>
      <c r="AE864" s="39"/>
      <c r="AT864" s="18" t="s">
        <v>166</v>
      </c>
      <c r="AU864" s="18" t="s">
        <v>88</v>
      </c>
    </row>
    <row r="865" s="2" customFormat="1" ht="16.5" customHeight="1">
      <c r="A865" s="39"/>
      <c r="B865" s="40"/>
      <c r="C865" s="205" t="s">
        <v>1650</v>
      </c>
      <c r="D865" s="205" t="s">
        <v>159</v>
      </c>
      <c r="E865" s="206" t="s">
        <v>1651</v>
      </c>
      <c r="F865" s="207" t="s">
        <v>1652</v>
      </c>
      <c r="G865" s="208" t="s">
        <v>1337</v>
      </c>
      <c r="H865" s="209">
        <v>13</v>
      </c>
      <c r="I865" s="210"/>
      <c r="J865" s="211">
        <f>ROUND(I865*H865,2)</f>
        <v>0</v>
      </c>
      <c r="K865" s="207" t="s">
        <v>175</v>
      </c>
      <c r="L865" s="45"/>
      <c r="M865" s="212" t="s">
        <v>19</v>
      </c>
      <c r="N865" s="213" t="s">
        <v>49</v>
      </c>
      <c r="O865" s="85"/>
      <c r="P865" s="214">
        <f>O865*H865</f>
        <v>0</v>
      </c>
      <c r="Q865" s="214">
        <v>0.00014999999999999999</v>
      </c>
      <c r="R865" s="214">
        <f>Q865*H865</f>
        <v>0.0019499999999999999</v>
      </c>
      <c r="S865" s="214">
        <v>0</v>
      </c>
      <c r="T865" s="215">
        <f>S865*H865</f>
        <v>0</v>
      </c>
      <c r="U865" s="39"/>
      <c r="V865" s="39"/>
      <c r="W865" s="39"/>
      <c r="X865" s="39"/>
      <c r="Y865" s="39"/>
      <c r="Z865" s="39"/>
      <c r="AA865" s="39"/>
      <c r="AB865" s="39"/>
      <c r="AC865" s="39"/>
      <c r="AD865" s="39"/>
      <c r="AE865" s="39"/>
      <c r="AR865" s="216" t="s">
        <v>268</v>
      </c>
      <c r="AT865" s="216" t="s">
        <v>159</v>
      </c>
      <c r="AU865" s="216" t="s">
        <v>88</v>
      </c>
      <c r="AY865" s="18" t="s">
        <v>157</v>
      </c>
      <c r="BE865" s="217">
        <f>IF(N865="základní",J865,0)</f>
        <v>0</v>
      </c>
      <c r="BF865" s="217">
        <f>IF(N865="snížená",J865,0)</f>
        <v>0</v>
      </c>
      <c r="BG865" s="217">
        <f>IF(N865="zákl. přenesená",J865,0)</f>
        <v>0</v>
      </c>
      <c r="BH865" s="217">
        <f>IF(N865="sníž. přenesená",J865,0)</f>
        <v>0</v>
      </c>
      <c r="BI865" s="217">
        <f>IF(N865="nulová",J865,0)</f>
        <v>0</v>
      </c>
      <c r="BJ865" s="18" t="s">
        <v>86</v>
      </c>
      <c r="BK865" s="217">
        <f>ROUND(I865*H865,2)</f>
        <v>0</v>
      </c>
      <c r="BL865" s="18" t="s">
        <v>268</v>
      </c>
      <c r="BM865" s="216" t="s">
        <v>1653</v>
      </c>
    </row>
    <row r="866" s="2" customFormat="1">
      <c r="A866" s="39"/>
      <c r="B866" s="40"/>
      <c r="C866" s="41"/>
      <c r="D866" s="218" t="s">
        <v>166</v>
      </c>
      <c r="E866" s="41"/>
      <c r="F866" s="219" t="s">
        <v>1654</v>
      </c>
      <c r="G866" s="41"/>
      <c r="H866" s="41"/>
      <c r="I866" s="220"/>
      <c r="J866" s="41"/>
      <c r="K866" s="41"/>
      <c r="L866" s="45"/>
      <c r="M866" s="221"/>
      <c r="N866" s="222"/>
      <c r="O866" s="85"/>
      <c r="P866" s="85"/>
      <c r="Q866" s="85"/>
      <c r="R866" s="85"/>
      <c r="S866" s="85"/>
      <c r="T866" s="86"/>
      <c r="U866" s="39"/>
      <c r="V866" s="39"/>
      <c r="W866" s="39"/>
      <c r="X866" s="39"/>
      <c r="Y866" s="39"/>
      <c r="Z866" s="39"/>
      <c r="AA866" s="39"/>
      <c r="AB866" s="39"/>
      <c r="AC866" s="39"/>
      <c r="AD866" s="39"/>
      <c r="AE866" s="39"/>
      <c r="AT866" s="18" t="s">
        <v>166</v>
      </c>
      <c r="AU866" s="18" t="s">
        <v>88</v>
      </c>
    </row>
    <row r="867" s="13" customFormat="1">
      <c r="A867" s="13"/>
      <c r="B867" s="225"/>
      <c r="C867" s="226"/>
      <c r="D867" s="223" t="s">
        <v>170</v>
      </c>
      <c r="E867" s="227" t="s">
        <v>19</v>
      </c>
      <c r="F867" s="228" t="s">
        <v>1655</v>
      </c>
      <c r="G867" s="226"/>
      <c r="H867" s="229">
        <v>13</v>
      </c>
      <c r="I867" s="230"/>
      <c r="J867" s="226"/>
      <c r="K867" s="226"/>
      <c r="L867" s="231"/>
      <c r="M867" s="232"/>
      <c r="N867" s="233"/>
      <c r="O867" s="233"/>
      <c r="P867" s="233"/>
      <c r="Q867" s="233"/>
      <c r="R867" s="233"/>
      <c r="S867" s="233"/>
      <c r="T867" s="234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35" t="s">
        <v>170</v>
      </c>
      <c r="AU867" s="235" t="s">
        <v>88</v>
      </c>
      <c r="AV867" s="13" t="s">
        <v>88</v>
      </c>
      <c r="AW867" s="13" t="s">
        <v>37</v>
      </c>
      <c r="AX867" s="13" t="s">
        <v>78</v>
      </c>
      <c r="AY867" s="235" t="s">
        <v>157</v>
      </c>
    </row>
    <row r="868" s="2" customFormat="1" ht="16.5" customHeight="1">
      <c r="A868" s="39"/>
      <c r="B868" s="40"/>
      <c r="C868" s="205" t="s">
        <v>1656</v>
      </c>
      <c r="D868" s="205" t="s">
        <v>159</v>
      </c>
      <c r="E868" s="206" t="s">
        <v>1657</v>
      </c>
      <c r="F868" s="207" t="s">
        <v>1658</v>
      </c>
      <c r="G868" s="208" t="s">
        <v>1337</v>
      </c>
      <c r="H868" s="209">
        <v>13</v>
      </c>
      <c r="I868" s="210"/>
      <c r="J868" s="211">
        <f>ROUND(I868*H868,2)</f>
        <v>0</v>
      </c>
      <c r="K868" s="207" t="s">
        <v>175</v>
      </c>
      <c r="L868" s="45"/>
      <c r="M868" s="212" t="s">
        <v>19</v>
      </c>
      <c r="N868" s="213" t="s">
        <v>49</v>
      </c>
      <c r="O868" s="85"/>
      <c r="P868" s="214">
        <f>O868*H868</f>
        <v>0</v>
      </c>
      <c r="Q868" s="214">
        <v>0.00050000000000000001</v>
      </c>
      <c r="R868" s="214">
        <f>Q868*H868</f>
        <v>0.0065000000000000006</v>
      </c>
      <c r="S868" s="214">
        <v>0</v>
      </c>
      <c r="T868" s="215">
        <f>S868*H868</f>
        <v>0</v>
      </c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  <c r="AR868" s="216" t="s">
        <v>268</v>
      </c>
      <c r="AT868" s="216" t="s">
        <v>159</v>
      </c>
      <c r="AU868" s="216" t="s">
        <v>88</v>
      </c>
      <c r="AY868" s="18" t="s">
        <v>157</v>
      </c>
      <c r="BE868" s="217">
        <f>IF(N868="základní",J868,0)</f>
        <v>0</v>
      </c>
      <c r="BF868" s="217">
        <f>IF(N868="snížená",J868,0)</f>
        <v>0</v>
      </c>
      <c r="BG868" s="217">
        <f>IF(N868="zákl. přenesená",J868,0)</f>
        <v>0</v>
      </c>
      <c r="BH868" s="217">
        <f>IF(N868="sníž. přenesená",J868,0)</f>
        <v>0</v>
      </c>
      <c r="BI868" s="217">
        <f>IF(N868="nulová",J868,0)</f>
        <v>0</v>
      </c>
      <c r="BJ868" s="18" t="s">
        <v>86</v>
      </c>
      <c r="BK868" s="217">
        <f>ROUND(I868*H868,2)</f>
        <v>0</v>
      </c>
      <c r="BL868" s="18" t="s">
        <v>268</v>
      </c>
      <c r="BM868" s="216" t="s">
        <v>1659</v>
      </c>
    </row>
    <row r="869" s="2" customFormat="1">
      <c r="A869" s="39"/>
      <c r="B869" s="40"/>
      <c r="C869" s="41"/>
      <c r="D869" s="218" t="s">
        <v>166</v>
      </c>
      <c r="E869" s="41"/>
      <c r="F869" s="219" t="s">
        <v>1660</v>
      </c>
      <c r="G869" s="41"/>
      <c r="H869" s="41"/>
      <c r="I869" s="220"/>
      <c r="J869" s="41"/>
      <c r="K869" s="41"/>
      <c r="L869" s="45"/>
      <c r="M869" s="221"/>
      <c r="N869" s="222"/>
      <c r="O869" s="85"/>
      <c r="P869" s="85"/>
      <c r="Q869" s="85"/>
      <c r="R869" s="85"/>
      <c r="S869" s="85"/>
      <c r="T869" s="86"/>
      <c r="U869" s="39"/>
      <c r="V869" s="39"/>
      <c r="W869" s="39"/>
      <c r="X869" s="39"/>
      <c r="Y869" s="39"/>
      <c r="Z869" s="39"/>
      <c r="AA869" s="39"/>
      <c r="AB869" s="39"/>
      <c r="AC869" s="39"/>
      <c r="AD869" s="39"/>
      <c r="AE869" s="39"/>
      <c r="AT869" s="18" t="s">
        <v>166</v>
      </c>
      <c r="AU869" s="18" t="s">
        <v>88</v>
      </c>
    </row>
    <row r="870" s="13" customFormat="1">
      <c r="A870" s="13"/>
      <c r="B870" s="225"/>
      <c r="C870" s="226"/>
      <c r="D870" s="223" t="s">
        <v>170</v>
      </c>
      <c r="E870" s="227" t="s">
        <v>19</v>
      </c>
      <c r="F870" s="228" t="s">
        <v>1655</v>
      </c>
      <c r="G870" s="226"/>
      <c r="H870" s="229">
        <v>13</v>
      </c>
      <c r="I870" s="230"/>
      <c r="J870" s="226"/>
      <c r="K870" s="226"/>
      <c r="L870" s="231"/>
      <c r="M870" s="232"/>
      <c r="N870" s="233"/>
      <c r="O870" s="233"/>
      <c r="P870" s="233"/>
      <c r="Q870" s="233"/>
      <c r="R870" s="233"/>
      <c r="S870" s="233"/>
      <c r="T870" s="234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35" t="s">
        <v>170</v>
      </c>
      <c r="AU870" s="235" t="s">
        <v>88</v>
      </c>
      <c r="AV870" s="13" t="s">
        <v>88</v>
      </c>
      <c r="AW870" s="13" t="s">
        <v>37</v>
      </c>
      <c r="AX870" s="13" t="s">
        <v>78</v>
      </c>
      <c r="AY870" s="235" t="s">
        <v>157</v>
      </c>
    </row>
    <row r="871" s="2" customFormat="1" ht="16.5" customHeight="1">
      <c r="A871" s="39"/>
      <c r="B871" s="40"/>
      <c r="C871" s="205" t="s">
        <v>1661</v>
      </c>
      <c r="D871" s="205" t="s">
        <v>159</v>
      </c>
      <c r="E871" s="206" t="s">
        <v>1662</v>
      </c>
      <c r="F871" s="207" t="s">
        <v>1663</v>
      </c>
      <c r="G871" s="208" t="s">
        <v>1337</v>
      </c>
      <c r="H871" s="209">
        <v>13</v>
      </c>
      <c r="I871" s="210"/>
      <c r="J871" s="211">
        <f>ROUND(I871*H871,2)</f>
        <v>0</v>
      </c>
      <c r="K871" s="207" t="s">
        <v>175</v>
      </c>
      <c r="L871" s="45"/>
      <c r="M871" s="212" t="s">
        <v>19</v>
      </c>
      <c r="N871" s="213" t="s">
        <v>49</v>
      </c>
      <c r="O871" s="85"/>
      <c r="P871" s="214">
        <f>O871*H871</f>
        <v>0</v>
      </c>
      <c r="Q871" s="214">
        <v>0</v>
      </c>
      <c r="R871" s="214">
        <f>Q871*H871</f>
        <v>0</v>
      </c>
      <c r="S871" s="214">
        <v>0</v>
      </c>
      <c r="T871" s="215">
        <f>S871*H871</f>
        <v>0</v>
      </c>
      <c r="U871" s="39"/>
      <c r="V871" s="39"/>
      <c r="W871" s="39"/>
      <c r="X871" s="39"/>
      <c r="Y871" s="39"/>
      <c r="Z871" s="39"/>
      <c r="AA871" s="39"/>
      <c r="AB871" s="39"/>
      <c r="AC871" s="39"/>
      <c r="AD871" s="39"/>
      <c r="AE871" s="39"/>
      <c r="AR871" s="216" t="s">
        <v>268</v>
      </c>
      <c r="AT871" s="216" t="s">
        <v>159</v>
      </c>
      <c r="AU871" s="216" t="s">
        <v>88</v>
      </c>
      <c r="AY871" s="18" t="s">
        <v>157</v>
      </c>
      <c r="BE871" s="217">
        <f>IF(N871="základní",J871,0)</f>
        <v>0</v>
      </c>
      <c r="BF871" s="217">
        <f>IF(N871="snížená",J871,0)</f>
        <v>0</v>
      </c>
      <c r="BG871" s="217">
        <f>IF(N871="zákl. přenesená",J871,0)</f>
        <v>0</v>
      </c>
      <c r="BH871" s="217">
        <f>IF(N871="sníž. přenesená",J871,0)</f>
        <v>0</v>
      </c>
      <c r="BI871" s="217">
        <f>IF(N871="nulová",J871,0)</f>
        <v>0</v>
      </c>
      <c r="BJ871" s="18" t="s">
        <v>86</v>
      </c>
      <c r="BK871" s="217">
        <f>ROUND(I871*H871,2)</f>
        <v>0</v>
      </c>
      <c r="BL871" s="18" t="s">
        <v>268</v>
      </c>
      <c r="BM871" s="216" t="s">
        <v>1664</v>
      </c>
    </row>
    <row r="872" s="2" customFormat="1">
      <c r="A872" s="39"/>
      <c r="B872" s="40"/>
      <c r="C872" s="41"/>
      <c r="D872" s="218" t="s">
        <v>166</v>
      </c>
      <c r="E872" s="41"/>
      <c r="F872" s="219" t="s">
        <v>1665</v>
      </c>
      <c r="G872" s="41"/>
      <c r="H872" s="41"/>
      <c r="I872" s="220"/>
      <c r="J872" s="41"/>
      <c r="K872" s="41"/>
      <c r="L872" s="45"/>
      <c r="M872" s="221"/>
      <c r="N872" s="222"/>
      <c r="O872" s="85"/>
      <c r="P872" s="85"/>
      <c r="Q872" s="85"/>
      <c r="R872" s="85"/>
      <c r="S872" s="85"/>
      <c r="T872" s="86"/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T872" s="18" t="s">
        <v>166</v>
      </c>
      <c r="AU872" s="18" t="s">
        <v>88</v>
      </c>
    </row>
    <row r="873" s="2" customFormat="1" ht="16.5" customHeight="1">
      <c r="A873" s="39"/>
      <c r="B873" s="40"/>
      <c r="C873" s="236" t="s">
        <v>1666</v>
      </c>
      <c r="D873" s="236" t="s">
        <v>242</v>
      </c>
      <c r="E873" s="237" t="s">
        <v>1667</v>
      </c>
      <c r="F873" s="238" t="s">
        <v>1668</v>
      </c>
      <c r="G873" s="239" t="s">
        <v>271</v>
      </c>
      <c r="H873" s="240">
        <v>13</v>
      </c>
      <c r="I873" s="241"/>
      <c r="J873" s="242">
        <f>ROUND(I873*H873,2)</f>
        <v>0</v>
      </c>
      <c r="K873" s="238" t="s">
        <v>19</v>
      </c>
      <c r="L873" s="243"/>
      <c r="M873" s="244" t="s">
        <v>19</v>
      </c>
      <c r="N873" s="245" t="s">
        <v>49</v>
      </c>
      <c r="O873" s="85"/>
      <c r="P873" s="214">
        <f>O873*H873</f>
        <v>0</v>
      </c>
      <c r="Q873" s="214">
        <v>0.0019</v>
      </c>
      <c r="R873" s="214">
        <f>Q873*H873</f>
        <v>0.0247</v>
      </c>
      <c r="S873" s="214">
        <v>0</v>
      </c>
      <c r="T873" s="215">
        <f>S873*H873</f>
        <v>0</v>
      </c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  <c r="AR873" s="216" t="s">
        <v>357</v>
      </c>
      <c r="AT873" s="216" t="s">
        <v>242</v>
      </c>
      <c r="AU873" s="216" t="s">
        <v>88</v>
      </c>
      <c r="AY873" s="18" t="s">
        <v>157</v>
      </c>
      <c r="BE873" s="217">
        <f>IF(N873="základní",J873,0)</f>
        <v>0</v>
      </c>
      <c r="BF873" s="217">
        <f>IF(N873="snížená",J873,0)</f>
        <v>0</v>
      </c>
      <c r="BG873" s="217">
        <f>IF(N873="zákl. přenesená",J873,0)</f>
        <v>0</v>
      </c>
      <c r="BH873" s="217">
        <f>IF(N873="sníž. přenesená",J873,0)</f>
        <v>0</v>
      </c>
      <c r="BI873" s="217">
        <f>IF(N873="nulová",J873,0)</f>
        <v>0</v>
      </c>
      <c r="BJ873" s="18" t="s">
        <v>86</v>
      </c>
      <c r="BK873" s="217">
        <f>ROUND(I873*H873,2)</f>
        <v>0</v>
      </c>
      <c r="BL873" s="18" t="s">
        <v>268</v>
      </c>
      <c r="BM873" s="216" t="s">
        <v>1669</v>
      </c>
    </row>
    <row r="874" s="13" customFormat="1">
      <c r="A874" s="13"/>
      <c r="B874" s="225"/>
      <c r="C874" s="226"/>
      <c r="D874" s="223" t="s">
        <v>170</v>
      </c>
      <c r="E874" s="227" t="s">
        <v>19</v>
      </c>
      <c r="F874" s="228" t="s">
        <v>1655</v>
      </c>
      <c r="G874" s="226"/>
      <c r="H874" s="229">
        <v>13</v>
      </c>
      <c r="I874" s="230"/>
      <c r="J874" s="226"/>
      <c r="K874" s="226"/>
      <c r="L874" s="231"/>
      <c r="M874" s="232"/>
      <c r="N874" s="233"/>
      <c r="O874" s="233"/>
      <c r="P874" s="233"/>
      <c r="Q874" s="233"/>
      <c r="R874" s="233"/>
      <c r="S874" s="233"/>
      <c r="T874" s="234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35" t="s">
        <v>170</v>
      </c>
      <c r="AU874" s="235" t="s">
        <v>88</v>
      </c>
      <c r="AV874" s="13" t="s">
        <v>88</v>
      </c>
      <c r="AW874" s="13" t="s">
        <v>37</v>
      </c>
      <c r="AX874" s="13" t="s">
        <v>78</v>
      </c>
      <c r="AY874" s="235" t="s">
        <v>157</v>
      </c>
    </row>
    <row r="875" s="2" customFormat="1" ht="24.15" customHeight="1">
      <c r="A875" s="39"/>
      <c r="B875" s="40"/>
      <c r="C875" s="205" t="s">
        <v>1670</v>
      </c>
      <c r="D875" s="205" t="s">
        <v>159</v>
      </c>
      <c r="E875" s="206" t="s">
        <v>1671</v>
      </c>
      <c r="F875" s="207" t="s">
        <v>1672</v>
      </c>
      <c r="G875" s="208" t="s">
        <v>1016</v>
      </c>
      <c r="H875" s="246"/>
      <c r="I875" s="210"/>
      <c r="J875" s="211">
        <f>ROUND(I875*H875,2)</f>
        <v>0</v>
      </c>
      <c r="K875" s="207" t="s">
        <v>175</v>
      </c>
      <c r="L875" s="45"/>
      <c r="M875" s="212" t="s">
        <v>19</v>
      </c>
      <c r="N875" s="213" t="s">
        <v>49</v>
      </c>
      <c r="O875" s="85"/>
      <c r="P875" s="214">
        <f>O875*H875</f>
        <v>0</v>
      </c>
      <c r="Q875" s="214">
        <v>0</v>
      </c>
      <c r="R875" s="214">
        <f>Q875*H875</f>
        <v>0</v>
      </c>
      <c r="S875" s="214">
        <v>0</v>
      </c>
      <c r="T875" s="215">
        <f>S875*H875</f>
        <v>0</v>
      </c>
      <c r="U875" s="39"/>
      <c r="V875" s="39"/>
      <c r="W875" s="39"/>
      <c r="X875" s="39"/>
      <c r="Y875" s="39"/>
      <c r="Z875" s="39"/>
      <c r="AA875" s="39"/>
      <c r="AB875" s="39"/>
      <c r="AC875" s="39"/>
      <c r="AD875" s="39"/>
      <c r="AE875" s="39"/>
      <c r="AR875" s="216" t="s">
        <v>268</v>
      </c>
      <c r="AT875" s="216" t="s">
        <v>159</v>
      </c>
      <c r="AU875" s="216" t="s">
        <v>88</v>
      </c>
      <c r="AY875" s="18" t="s">
        <v>157</v>
      </c>
      <c r="BE875" s="217">
        <f>IF(N875="základní",J875,0)</f>
        <v>0</v>
      </c>
      <c r="BF875" s="217">
        <f>IF(N875="snížená",J875,0)</f>
        <v>0</v>
      </c>
      <c r="BG875" s="217">
        <f>IF(N875="zákl. přenesená",J875,0)</f>
        <v>0</v>
      </c>
      <c r="BH875" s="217">
        <f>IF(N875="sníž. přenesená",J875,0)</f>
        <v>0</v>
      </c>
      <c r="BI875" s="217">
        <f>IF(N875="nulová",J875,0)</f>
        <v>0</v>
      </c>
      <c r="BJ875" s="18" t="s">
        <v>86</v>
      </c>
      <c r="BK875" s="217">
        <f>ROUND(I875*H875,2)</f>
        <v>0</v>
      </c>
      <c r="BL875" s="18" t="s">
        <v>268</v>
      </c>
      <c r="BM875" s="216" t="s">
        <v>1673</v>
      </c>
    </row>
    <row r="876" s="2" customFormat="1">
      <c r="A876" s="39"/>
      <c r="B876" s="40"/>
      <c r="C876" s="41"/>
      <c r="D876" s="218" t="s">
        <v>166</v>
      </c>
      <c r="E876" s="41"/>
      <c r="F876" s="219" t="s">
        <v>1674</v>
      </c>
      <c r="G876" s="41"/>
      <c r="H876" s="41"/>
      <c r="I876" s="220"/>
      <c r="J876" s="41"/>
      <c r="K876" s="41"/>
      <c r="L876" s="45"/>
      <c r="M876" s="221"/>
      <c r="N876" s="222"/>
      <c r="O876" s="85"/>
      <c r="P876" s="85"/>
      <c r="Q876" s="85"/>
      <c r="R876" s="85"/>
      <c r="S876" s="85"/>
      <c r="T876" s="86"/>
      <c r="U876" s="39"/>
      <c r="V876" s="39"/>
      <c r="W876" s="39"/>
      <c r="X876" s="39"/>
      <c r="Y876" s="39"/>
      <c r="Z876" s="39"/>
      <c r="AA876" s="39"/>
      <c r="AB876" s="39"/>
      <c r="AC876" s="39"/>
      <c r="AD876" s="39"/>
      <c r="AE876" s="39"/>
      <c r="AT876" s="18" t="s">
        <v>166</v>
      </c>
      <c r="AU876" s="18" t="s">
        <v>88</v>
      </c>
    </row>
    <row r="877" s="12" customFormat="1" ht="22.8" customHeight="1">
      <c r="A877" s="12"/>
      <c r="B877" s="189"/>
      <c r="C877" s="190"/>
      <c r="D877" s="191" t="s">
        <v>77</v>
      </c>
      <c r="E877" s="203" t="s">
        <v>1675</v>
      </c>
      <c r="F877" s="203" t="s">
        <v>1676</v>
      </c>
      <c r="G877" s="190"/>
      <c r="H877" s="190"/>
      <c r="I877" s="193"/>
      <c r="J877" s="204">
        <f>BK877</f>
        <v>0</v>
      </c>
      <c r="K877" s="190"/>
      <c r="L877" s="195"/>
      <c r="M877" s="196"/>
      <c r="N877" s="197"/>
      <c r="O877" s="197"/>
      <c r="P877" s="198">
        <f>SUM(P878:P988)</f>
        <v>0</v>
      </c>
      <c r="Q877" s="197"/>
      <c r="R877" s="198">
        <f>SUM(R878:R988)</f>
        <v>0.18232499999999996</v>
      </c>
      <c r="S877" s="197"/>
      <c r="T877" s="199">
        <f>SUM(T878:T988)</f>
        <v>0</v>
      </c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R877" s="200" t="s">
        <v>88</v>
      </c>
      <c r="AT877" s="201" t="s">
        <v>77</v>
      </c>
      <c r="AU877" s="201" t="s">
        <v>86</v>
      </c>
      <c r="AY877" s="200" t="s">
        <v>157</v>
      </c>
      <c r="BK877" s="202">
        <f>SUM(BK878:BK988)</f>
        <v>0</v>
      </c>
    </row>
    <row r="878" s="2" customFormat="1" ht="24.15" customHeight="1">
      <c r="A878" s="39"/>
      <c r="B878" s="40"/>
      <c r="C878" s="205" t="s">
        <v>1677</v>
      </c>
      <c r="D878" s="205" t="s">
        <v>159</v>
      </c>
      <c r="E878" s="206" t="s">
        <v>1678</v>
      </c>
      <c r="F878" s="207" t="s">
        <v>1679</v>
      </c>
      <c r="G878" s="208" t="s">
        <v>271</v>
      </c>
      <c r="H878" s="209">
        <v>16</v>
      </c>
      <c r="I878" s="210"/>
      <c r="J878" s="211">
        <f>ROUND(I878*H878,2)</f>
        <v>0</v>
      </c>
      <c r="K878" s="207" t="s">
        <v>175</v>
      </c>
      <c r="L878" s="45"/>
      <c r="M878" s="212" t="s">
        <v>19</v>
      </c>
      <c r="N878" s="213" t="s">
        <v>49</v>
      </c>
      <c r="O878" s="85"/>
      <c r="P878" s="214">
        <f>O878*H878</f>
        <v>0</v>
      </c>
      <c r="Q878" s="214">
        <v>0</v>
      </c>
      <c r="R878" s="214">
        <f>Q878*H878</f>
        <v>0</v>
      </c>
      <c r="S878" s="214">
        <v>0</v>
      </c>
      <c r="T878" s="215">
        <f>S878*H878</f>
        <v>0</v>
      </c>
      <c r="U878" s="39"/>
      <c r="V878" s="39"/>
      <c r="W878" s="39"/>
      <c r="X878" s="39"/>
      <c r="Y878" s="39"/>
      <c r="Z878" s="39"/>
      <c r="AA878" s="39"/>
      <c r="AB878" s="39"/>
      <c r="AC878" s="39"/>
      <c r="AD878" s="39"/>
      <c r="AE878" s="39"/>
      <c r="AR878" s="216" t="s">
        <v>268</v>
      </c>
      <c r="AT878" s="216" t="s">
        <v>159</v>
      </c>
      <c r="AU878" s="216" t="s">
        <v>88</v>
      </c>
      <c r="AY878" s="18" t="s">
        <v>157</v>
      </c>
      <c r="BE878" s="217">
        <f>IF(N878="základní",J878,0)</f>
        <v>0</v>
      </c>
      <c r="BF878" s="217">
        <f>IF(N878="snížená",J878,0)</f>
        <v>0</v>
      </c>
      <c r="BG878" s="217">
        <f>IF(N878="zákl. přenesená",J878,0)</f>
        <v>0</v>
      </c>
      <c r="BH878" s="217">
        <f>IF(N878="sníž. přenesená",J878,0)</f>
        <v>0</v>
      </c>
      <c r="BI878" s="217">
        <f>IF(N878="nulová",J878,0)</f>
        <v>0</v>
      </c>
      <c r="BJ878" s="18" t="s">
        <v>86</v>
      </c>
      <c r="BK878" s="217">
        <f>ROUND(I878*H878,2)</f>
        <v>0</v>
      </c>
      <c r="BL878" s="18" t="s">
        <v>268</v>
      </c>
      <c r="BM878" s="216" t="s">
        <v>1680</v>
      </c>
    </row>
    <row r="879" s="2" customFormat="1">
      <c r="A879" s="39"/>
      <c r="B879" s="40"/>
      <c r="C879" s="41"/>
      <c r="D879" s="218" t="s">
        <v>166</v>
      </c>
      <c r="E879" s="41"/>
      <c r="F879" s="219" t="s">
        <v>1681</v>
      </c>
      <c r="G879" s="41"/>
      <c r="H879" s="41"/>
      <c r="I879" s="220"/>
      <c r="J879" s="41"/>
      <c r="K879" s="41"/>
      <c r="L879" s="45"/>
      <c r="M879" s="221"/>
      <c r="N879" s="222"/>
      <c r="O879" s="85"/>
      <c r="P879" s="85"/>
      <c r="Q879" s="85"/>
      <c r="R879" s="85"/>
      <c r="S879" s="85"/>
      <c r="T879" s="86"/>
      <c r="U879" s="39"/>
      <c r="V879" s="39"/>
      <c r="W879" s="39"/>
      <c r="X879" s="39"/>
      <c r="Y879" s="39"/>
      <c r="Z879" s="39"/>
      <c r="AA879" s="39"/>
      <c r="AB879" s="39"/>
      <c r="AC879" s="39"/>
      <c r="AD879" s="39"/>
      <c r="AE879" s="39"/>
      <c r="AT879" s="18" t="s">
        <v>166</v>
      </c>
      <c r="AU879" s="18" t="s">
        <v>88</v>
      </c>
    </row>
    <row r="880" s="2" customFormat="1" ht="16.5" customHeight="1">
      <c r="A880" s="39"/>
      <c r="B880" s="40"/>
      <c r="C880" s="236" t="s">
        <v>1682</v>
      </c>
      <c r="D880" s="236" t="s">
        <v>242</v>
      </c>
      <c r="E880" s="237" t="s">
        <v>1683</v>
      </c>
      <c r="F880" s="238" t="s">
        <v>1684</v>
      </c>
      <c r="G880" s="239" t="s">
        <v>271</v>
      </c>
      <c r="H880" s="240">
        <v>15</v>
      </c>
      <c r="I880" s="241"/>
      <c r="J880" s="242">
        <f>ROUND(I880*H880,2)</f>
        <v>0</v>
      </c>
      <c r="K880" s="238" t="s">
        <v>175</v>
      </c>
      <c r="L880" s="243"/>
      <c r="M880" s="244" t="s">
        <v>19</v>
      </c>
      <c r="N880" s="245" t="s">
        <v>49</v>
      </c>
      <c r="O880" s="85"/>
      <c r="P880" s="214">
        <f>O880*H880</f>
        <v>0</v>
      </c>
      <c r="Q880" s="214">
        <v>4.0000000000000003E-05</v>
      </c>
      <c r="R880" s="214">
        <f>Q880*H880</f>
        <v>0.00060000000000000006</v>
      </c>
      <c r="S880" s="214">
        <v>0</v>
      </c>
      <c r="T880" s="215">
        <f>S880*H880</f>
        <v>0</v>
      </c>
      <c r="U880" s="39"/>
      <c r="V880" s="39"/>
      <c r="W880" s="39"/>
      <c r="X880" s="39"/>
      <c r="Y880" s="39"/>
      <c r="Z880" s="39"/>
      <c r="AA880" s="39"/>
      <c r="AB880" s="39"/>
      <c r="AC880" s="39"/>
      <c r="AD880" s="39"/>
      <c r="AE880" s="39"/>
      <c r="AR880" s="216" t="s">
        <v>357</v>
      </c>
      <c r="AT880" s="216" t="s">
        <v>242</v>
      </c>
      <c r="AU880" s="216" t="s">
        <v>88</v>
      </c>
      <c r="AY880" s="18" t="s">
        <v>157</v>
      </c>
      <c r="BE880" s="217">
        <f>IF(N880="základní",J880,0)</f>
        <v>0</v>
      </c>
      <c r="BF880" s="217">
        <f>IF(N880="snížená",J880,0)</f>
        <v>0</v>
      </c>
      <c r="BG880" s="217">
        <f>IF(N880="zákl. přenesená",J880,0)</f>
        <v>0</v>
      </c>
      <c r="BH880" s="217">
        <f>IF(N880="sníž. přenesená",J880,0)</f>
        <v>0</v>
      </c>
      <c r="BI880" s="217">
        <f>IF(N880="nulová",J880,0)</f>
        <v>0</v>
      </c>
      <c r="BJ880" s="18" t="s">
        <v>86</v>
      </c>
      <c r="BK880" s="217">
        <f>ROUND(I880*H880,2)</f>
        <v>0</v>
      </c>
      <c r="BL880" s="18" t="s">
        <v>268</v>
      </c>
      <c r="BM880" s="216" t="s">
        <v>1685</v>
      </c>
    </row>
    <row r="881" s="13" customFormat="1">
      <c r="A881" s="13"/>
      <c r="B881" s="225"/>
      <c r="C881" s="226"/>
      <c r="D881" s="223" t="s">
        <v>170</v>
      </c>
      <c r="E881" s="227" t="s">
        <v>19</v>
      </c>
      <c r="F881" s="228" t="s">
        <v>1686</v>
      </c>
      <c r="G881" s="226"/>
      <c r="H881" s="229">
        <v>15</v>
      </c>
      <c r="I881" s="230"/>
      <c r="J881" s="226"/>
      <c r="K881" s="226"/>
      <c r="L881" s="231"/>
      <c r="M881" s="232"/>
      <c r="N881" s="233"/>
      <c r="O881" s="233"/>
      <c r="P881" s="233"/>
      <c r="Q881" s="233"/>
      <c r="R881" s="233"/>
      <c r="S881" s="233"/>
      <c r="T881" s="234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35" t="s">
        <v>170</v>
      </c>
      <c r="AU881" s="235" t="s">
        <v>88</v>
      </c>
      <c r="AV881" s="13" t="s">
        <v>88</v>
      </c>
      <c r="AW881" s="13" t="s">
        <v>37</v>
      </c>
      <c r="AX881" s="13" t="s">
        <v>78</v>
      </c>
      <c r="AY881" s="235" t="s">
        <v>157</v>
      </c>
    </row>
    <row r="882" s="2" customFormat="1" ht="16.5" customHeight="1">
      <c r="A882" s="39"/>
      <c r="B882" s="40"/>
      <c r="C882" s="236" t="s">
        <v>1687</v>
      </c>
      <c r="D882" s="236" t="s">
        <v>242</v>
      </c>
      <c r="E882" s="237" t="s">
        <v>1688</v>
      </c>
      <c r="F882" s="238" t="s">
        <v>1689</v>
      </c>
      <c r="G882" s="239" t="s">
        <v>271</v>
      </c>
      <c r="H882" s="240">
        <v>1</v>
      </c>
      <c r="I882" s="241"/>
      <c r="J882" s="242">
        <f>ROUND(I882*H882,2)</f>
        <v>0</v>
      </c>
      <c r="K882" s="238" t="s">
        <v>175</v>
      </c>
      <c r="L882" s="243"/>
      <c r="M882" s="244" t="s">
        <v>19</v>
      </c>
      <c r="N882" s="245" t="s">
        <v>49</v>
      </c>
      <c r="O882" s="85"/>
      <c r="P882" s="214">
        <f>O882*H882</f>
        <v>0</v>
      </c>
      <c r="Q882" s="214">
        <v>0.00023000000000000001</v>
      </c>
      <c r="R882" s="214">
        <f>Q882*H882</f>
        <v>0.00023000000000000001</v>
      </c>
      <c r="S882" s="214">
        <v>0</v>
      </c>
      <c r="T882" s="215">
        <f>S882*H882</f>
        <v>0</v>
      </c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  <c r="AR882" s="216" t="s">
        <v>357</v>
      </c>
      <c r="AT882" s="216" t="s">
        <v>242</v>
      </c>
      <c r="AU882" s="216" t="s">
        <v>88</v>
      </c>
      <c r="AY882" s="18" t="s">
        <v>157</v>
      </c>
      <c r="BE882" s="217">
        <f>IF(N882="základní",J882,0)</f>
        <v>0</v>
      </c>
      <c r="BF882" s="217">
        <f>IF(N882="snížená",J882,0)</f>
        <v>0</v>
      </c>
      <c r="BG882" s="217">
        <f>IF(N882="zákl. přenesená",J882,0)</f>
        <v>0</v>
      </c>
      <c r="BH882" s="217">
        <f>IF(N882="sníž. přenesená",J882,0)</f>
        <v>0</v>
      </c>
      <c r="BI882" s="217">
        <f>IF(N882="nulová",J882,0)</f>
        <v>0</v>
      </c>
      <c r="BJ882" s="18" t="s">
        <v>86</v>
      </c>
      <c r="BK882" s="217">
        <f>ROUND(I882*H882,2)</f>
        <v>0</v>
      </c>
      <c r="BL882" s="18" t="s">
        <v>268</v>
      </c>
      <c r="BM882" s="216" t="s">
        <v>1690</v>
      </c>
    </row>
    <row r="883" s="13" customFormat="1">
      <c r="A883" s="13"/>
      <c r="B883" s="225"/>
      <c r="C883" s="226"/>
      <c r="D883" s="223" t="s">
        <v>170</v>
      </c>
      <c r="E883" s="227" t="s">
        <v>19</v>
      </c>
      <c r="F883" s="228" t="s">
        <v>1691</v>
      </c>
      <c r="G883" s="226"/>
      <c r="H883" s="229">
        <v>1</v>
      </c>
      <c r="I883" s="230"/>
      <c r="J883" s="226"/>
      <c r="K883" s="226"/>
      <c r="L883" s="231"/>
      <c r="M883" s="232"/>
      <c r="N883" s="233"/>
      <c r="O883" s="233"/>
      <c r="P883" s="233"/>
      <c r="Q883" s="233"/>
      <c r="R883" s="233"/>
      <c r="S883" s="233"/>
      <c r="T883" s="234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35" t="s">
        <v>170</v>
      </c>
      <c r="AU883" s="235" t="s">
        <v>88</v>
      </c>
      <c r="AV883" s="13" t="s">
        <v>88</v>
      </c>
      <c r="AW883" s="13" t="s">
        <v>37</v>
      </c>
      <c r="AX883" s="13" t="s">
        <v>78</v>
      </c>
      <c r="AY883" s="235" t="s">
        <v>157</v>
      </c>
    </row>
    <row r="884" s="2" customFormat="1" ht="24.15" customHeight="1">
      <c r="A884" s="39"/>
      <c r="B884" s="40"/>
      <c r="C884" s="205" t="s">
        <v>1692</v>
      </c>
      <c r="D884" s="205" t="s">
        <v>159</v>
      </c>
      <c r="E884" s="206" t="s">
        <v>1693</v>
      </c>
      <c r="F884" s="207" t="s">
        <v>1694</v>
      </c>
      <c r="G884" s="208" t="s">
        <v>271</v>
      </c>
      <c r="H884" s="209">
        <v>10</v>
      </c>
      <c r="I884" s="210"/>
      <c r="J884" s="211">
        <f>ROUND(I884*H884,2)</f>
        <v>0</v>
      </c>
      <c r="K884" s="207" t="s">
        <v>175</v>
      </c>
      <c r="L884" s="45"/>
      <c r="M884" s="212" t="s">
        <v>19</v>
      </c>
      <c r="N884" s="213" t="s">
        <v>49</v>
      </c>
      <c r="O884" s="85"/>
      <c r="P884" s="214">
        <f>O884*H884</f>
        <v>0</v>
      </c>
      <c r="Q884" s="214">
        <v>0</v>
      </c>
      <c r="R884" s="214">
        <f>Q884*H884</f>
        <v>0</v>
      </c>
      <c r="S884" s="214">
        <v>0</v>
      </c>
      <c r="T884" s="215">
        <f>S884*H884</f>
        <v>0</v>
      </c>
      <c r="U884" s="39"/>
      <c r="V884" s="39"/>
      <c r="W884" s="39"/>
      <c r="X884" s="39"/>
      <c r="Y884" s="39"/>
      <c r="Z884" s="39"/>
      <c r="AA884" s="39"/>
      <c r="AB884" s="39"/>
      <c r="AC884" s="39"/>
      <c r="AD884" s="39"/>
      <c r="AE884" s="39"/>
      <c r="AR884" s="216" t="s">
        <v>268</v>
      </c>
      <c r="AT884" s="216" t="s">
        <v>159</v>
      </c>
      <c r="AU884" s="216" t="s">
        <v>88</v>
      </c>
      <c r="AY884" s="18" t="s">
        <v>157</v>
      </c>
      <c r="BE884" s="217">
        <f>IF(N884="základní",J884,0)</f>
        <v>0</v>
      </c>
      <c r="BF884" s="217">
        <f>IF(N884="snížená",J884,0)</f>
        <v>0</v>
      </c>
      <c r="BG884" s="217">
        <f>IF(N884="zákl. přenesená",J884,0)</f>
        <v>0</v>
      </c>
      <c r="BH884" s="217">
        <f>IF(N884="sníž. přenesená",J884,0)</f>
        <v>0</v>
      </c>
      <c r="BI884" s="217">
        <f>IF(N884="nulová",J884,0)</f>
        <v>0</v>
      </c>
      <c r="BJ884" s="18" t="s">
        <v>86</v>
      </c>
      <c r="BK884" s="217">
        <f>ROUND(I884*H884,2)</f>
        <v>0</v>
      </c>
      <c r="BL884" s="18" t="s">
        <v>268</v>
      </c>
      <c r="BM884" s="216" t="s">
        <v>1695</v>
      </c>
    </row>
    <row r="885" s="2" customFormat="1">
      <c r="A885" s="39"/>
      <c r="B885" s="40"/>
      <c r="C885" s="41"/>
      <c r="D885" s="218" t="s">
        <v>166</v>
      </c>
      <c r="E885" s="41"/>
      <c r="F885" s="219" t="s">
        <v>1696</v>
      </c>
      <c r="G885" s="41"/>
      <c r="H885" s="41"/>
      <c r="I885" s="220"/>
      <c r="J885" s="41"/>
      <c r="K885" s="41"/>
      <c r="L885" s="45"/>
      <c r="M885" s="221"/>
      <c r="N885" s="222"/>
      <c r="O885" s="85"/>
      <c r="P885" s="85"/>
      <c r="Q885" s="85"/>
      <c r="R885" s="85"/>
      <c r="S885" s="85"/>
      <c r="T885" s="86"/>
      <c r="U885" s="39"/>
      <c r="V885" s="39"/>
      <c r="W885" s="39"/>
      <c r="X885" s="39"/>
      <c r="Y885" s="39"/>
      <c r="Z885" s="39"/>
      <c r="AA885" s="39"/>
      <c r="AB885" s="39"/>
      <c r="AC885" s="39"/>
      <c r="AD885" s="39"/>
      <c r="AE885" s="39"/>
      <c r="AT885" s="18" t="s">
        <v>166</v>
      </c>
      <c r="AU885" s="18" t="s">
        <v>88</v>
      </c>
    </row>
    <row r="886" s="2" customFormat="1" ht="16.5" customHeight="1">
      <c r="A886" s="39"/>
      <c r="B886" s="40"/>
      <c r="C886" s="236" t="s">
        <v>1697</v>
      </c>
      <c r="D886" s="236" t="s">
        <v>242</v>
      </c>
      <c r="E886" s="237" t="s">
        <v>1698</v>
      </c>
      <c r="F886" s="238" t="s">
        <v>1699</v>
      </c>
      <c r="G886" s="239" t="s">
        <v>271</v>
      </c>
      <c r="H886" s="240">
        <v>10</v>
      </c>
      <c r="I886" s="241"/>
      <c r="J886" s="242">
        <f>ROUND(I886*H886,2)</f>
        <v>0</v>
      </c>
      <c r="K886" s="238" t="s">
        <v>175</v>
      </c>
      <c r="L886" s="243"/>
      <c r="M886" s="244" t="s">
        <v>19</v>
      </c>
      <c r="N886" s="245" t="s">
        <v>49</v>
      </c>
      <c r="O886" s="85"/>
      <c r="P886" s="214">
        <f>O886*H886</f>
        <v>0</v>
      </c>
      <c r="Q886" s="214">
        <v>5.0000000000000002E-05</v>
      </c>
      <c r="R886" s="214">
        <f>Q886*H886</f>
        <v>0.00050000000000000001</v>
      </c>
      <c r="S886" s="214">
        <v>0</v>
      </c>
      <c r="T886" s="215">
        <f>S886*H886</f>
        <v>0</v>
      </c>
      <c r="U886" s="39"/>
      <c r="V886" s="39"/>
      <c r="W886" s="39"/>
      <c r="X886" s="39"/>
      <c r="Y886" s="39"/>
      <c r="Z886" s="39"/>
      <c r="AA886" s="39"/>
      <c r="AB886" s="39"/>
      <c r="AC886" s="39"/>
      <c r="AD886" s="39"/>
      <c r="AE886" s="39"/>
      <c r="AR886" s="216" t="s">
        <v>357</v>
      </c>
      <c r="AT886" s="216" t="s">
        <v>242</v>
      </c>
      <c r="AU886" s="216" t="s">
        <v>88</v>
      </c>
      <c r="AY886" s="18" t="s">
        <v>157</v>
      </c>
      <c r="BE886" s="217">
        <f>IF(N886="základní",J886,0)</f>
        <v>0</v>
      </c>
      <c r="BF886" s="217">
        <f>IF(N886="snížená",J886,0)</f>
        <v>0</v>
      </c>
      <c r="BG886" s="217">
        <f>IF(N886="zákl. přenesená",J886,0)</f>
        <v>0</v>
      </c>
      <c r="BH886" s="217">
        <f>IF(N886="sníž. přenesená",J886,0)</f>
        <v>0</v>
      </c>
      <c r="BI886" s="217">
        <f>IF(N886="nulová",J886,0)</f>
        <v>0</v>
      </c>
      <c r="BJ886" s="18" t="s">
        <v>86</v>
      </c>
      <c r="BK886" s="217">
        <f>ROUND(I886*H886,2)</f>
        <v>0</v>
      </c>
      <c r="BL886" s="18" t="s">
        <v>268</v>
      </c>
      <c r="BM886" s="216" t="s">
        <v>1700</v>
      </c>
    </row>
    <row r="887" s="13" customFormat="1">
      <c r="A887" s="13"/>
      <c r="B887" s="225"/>
      <c r="C887" s="226"/>
      <c r="D887" s="223" t="s">
        <v>170</v>
      </c>
      <c r="E887" s="227" t="s">
        <v>19</v>
      </c>
      <c r="F887" s="228" t="s">
        <v>1701</v>
      </c>
      <c r="G887" s="226"/>
      <c r="H887" s="229">
        <v>10</v>
      </c>
      <c r="I887" s="230"/>
      <c r="J887" s="226"/>
      <c r="K887" s="226"/>
      <c r="L887" s="231"/>
      <c r="M887" s="232"/>
      <c r="N887" s="233"/>
      <c r="O887" s="233"/>
      <c r="P887" s="233"/>
      <c r="Q887" s="233"/>
      <c r="R887" s="233"/>
      <c r="S887" s="233"/>
      <c r="T887" s="234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35" t="s">
        <v>170</v>
      </c>
      <c r="AU887" s="235" t="s">
        <v>88</v>
      </c>
      <c r="AV887" s="13" t="s">
        <v>88</v>
      </c>
      <c r="AW887" s="13" t="s">
        <v>37</v>
      </c>
      <c r="AX887" s="13" t="s">
        <v>78</v>
      </c>
      <c r="AY887" s="235" t="s">
        <v>157</v>
      </c>
    </row>
    <row r="888" s="2" customFormat="1" ht="24.15" customHeight="1">
      <c r="A888" s="39"/>
      <c r="B888" s="40"/>
      <c r="C888" s="205" t="s">
        <v>1702</v>
      </c>
      <c r="D888" s="205" t="s">
        <v>159</v>
      </c>
      <c r="E888" s="206" t="s">
        <v>1703</v>
      </c>
      <c r="F888" s="207" t="s">
        <v>1704</v>
      </c>
      <c r="G888" s="208" t="s">
        <v>271</v>
      </c>
      <c r="H888" s="209">
        <v>10</v>
      </c>
      <c r="I888" s="210"/>
      <c r="J888" s="211">
        <f>ROUND(I888*H888,2)</f>
        <v>0</v>
      </c>
      <c r="K888" s="207" t="s">
        <v>175</v>
      </c>
      <c r="L888" s="45"/>
      <c r="M888" s="212" t="s">
        <v>19</v>
      </c>
      <c r="N888" s="213" t="s">
        <v>49</v>
      </c>
      <c r="O888" s="85"/>
      <c r="P888" s="214">
        <f>O888*H888</f>
        <v>0</v>
      </c>
      <c r="Q888" s="214">
        <v>0</v>
      </c>
      <c r="R888" s="214">
        <f>Q888*H888</f>
        <v>0</v>
      </c>
      <c r="S888" s="214">
        <v>0</v>
      </c>
      <c r="T888" s="215">
        <f>S888*H888</f>
        <v>0</v>
      </c>
      <c r="U888" s="39"/>
      <c r="V888" s="39"/>
      <c r="W888" s="39"/>
      <c r="X888" s="39"/>
      <c r="Y888" s="39"/>
      <c r="Z888" s="39"/>
      <c r="AA888" s="39"/>
      <c r="AB888" s="39"/>
      <c r="AC888" s="39"/>
      <c r="AD888" s="39"/>
      <c r="AE888" s="39"/>
      <c r="AR888" s="216" t="s">
        <v>268</v>
      </c>
      <c r="AT888" s="216" t="s">
        <v>159</v>
      </c>
      <c r="AU888" s="216" t="s">
        <v>88</v>
      </c>
      <c r="AY888" s="18" t="s">
        <v>157</v>
      </c>
      <c r="BE888" s="217">
        <f>IF(N888="základní",J888,0)</f>
        <v>0</v>
      </c>
      <c r="BF888" s="217">
        <f>IF(N888="snížená",J888,0)</f>
        <v>0</v>
      </c>
      <c r="BG888" s="217">
        <f>IF(N888="zákl. přenesená",J888,0)</f>
        <v>0</v>
      </c>
      <c r="BH888" s="217">
        <f>IF(N888="sníž. přenesená",J888,0)</f>
        <v>0</v>
      </c>
      <c r="BI888" s="217">
        <f>IF(N888="nulová",J888,0)</f>
        <v>0</v>
      </c>
      <c r="BJ888" s="18" t="s">
        <v>86</v>
      </c>
      <c r="BK888" s="217">
        <f>ROUND(I888*H888,2)</f>
        <v>0</v>
      </c>
      <c r="BL888" s="18" t="s">
        <v>268</v>
      </c>
      <c r="BM888" s="216" t="s">
        <v>1705</v>
      </c>
    </row>
    <row r="889" s="2" customFormat="1">
      <c r="A889" s="39"/>
      <c r="B889" s="40"/>
      <c r="C889" s="41"/>
      <c r="D889" s="218" t="s">
        <v>166</v>
      </c>
      <c r="E889" s="41"/>
      <c r="F889" s="219" t="s">
        <v>1706</v>
      </c>
      <c r="G889" s="41"/>
      <c r="H889" s="41"/>
      <c r="I889" s="220"/>
      <c r="J889" s="41"/>
      <c r="K889" s="41"/>
      <c r="L889" s="45"/>
      <c r="M889" s="221"/>
      <c r="N889" s="222"/>
      <c r="O889" s="85"/>
      <c r="P889" s="85"/>
      <c r="Q889" s="85"/>
      <c r="R889" s="85"/>
      <c r="S889" s="85"/>
      <c r="T889" s="86"/>
      <c r="U889" s="39"/>
      <c r="V889" s="39"/>
      <c r="W889" s="39"/>
      <c r="X889" s="39"/>
      <c r="Y889" s="39"/>
      <c r="Z889" s="39"/>
      <c r="AA889" s="39"/>
      <c r="AB889" s="39"/>
      <c r="AC889" s="39"/>
      <c r="AD889" s="39"/>
      <c r="AE889" s="39"/>
      <c r="AT889" s="18" t="s">
        <v>166</v>
      </c>
      <c r="AU889" s="18" t="s">
        <v>88</v>
      </c>
    </row>
    <row r="890" s="2" customFormat="1" ht="16.5" customHeight="1">
      <c r="A890" s="39"/>
      <c r="B890" s="40"/>
      <c r="C890" s="236" t="s">
        <v>1707</v>
      </c>
      <c r="D890" s="236" t="s">
        <v>242</v>
      </c>
      <c r="E890" s="237" t="s">
        <v>1708</v>
      </c>
      <c r="F890" s="238" t="s">
        <v>1709</v>
      </c>
      <c r="G890" s="239" t="s">
        <v>271</v>
      </c>
      <c r="H890" s="240">
        <v>10</v>
      </c>
      <c r="I890" s="241"/>
      <c r="J890" s="242">
        <f>ROUND(I890*H890,2)</f>
        <v>0</v>
      </c>
      <c r="K890" s="238" t="s">
        <v>175</v>
      </c>
      <c r="L890" s="243"/>
      <c r="M890" s="244" t="s">
        <v>19</v>
      </c>
      <c r="N890" s="245" t="s">
        <v>49</v>
      </c>
      <c r="O890" s="85"/>
      <c r="P890" s="214">
        <f>O890*H890</f>
        <v>0</v>
      </c>
      <c r="Q890" s="214">
        <v>9.0000000000000006E-05</v>
      </c>
      <c r="R890" s="214">
        <f>Q890*H890</f>
        <v>0.00090000000000000008</v>
      </c>
      <c r="S890" s="214">
        <v>0</v>
      </c>
      <c r="T890" s="215">
        <f>S890*H890</f>
        <v>0</v>
      </c>
      <c r="U890" s="39"/>
      <c r="V890" s="39"/>
      <c r="W890" s="39"/>
      <c r="X890" s="39"/>
      <c r="Y890" s="39"/>
      <c r="Z890" s="39"/>
      <c r="AA890" s="39"/>
      <c r="AB890" s="39"/>
      <c r="AC890" s="39"/>
      <c r="AD890" s="39"/>
      <c r="AE890" s="39"/>
      <c r="AR890" s="216" t="s">
        <v>357</v>
      </c>
      <c r="AT890" s="216" t="s">
        <v>242</v>
      </c>
      <c r="AU890" s="216" t="s">
        <v>88</v>
      </c>
      <c r="AY890" s="18" t="s">
        <v>157</v>
      </c>
      <c r="BE890" s="217">
        <f>IF(N890="základní",J890,0)</f>
        <v>0</v>
      </c>
      <c r="BF890" s="217">
        <f>IF(N890="snížená",J890,0)</f>
        <v>0</v>
      </c>
      <c r="BG890" s="217">
        <f>IF(N890="zákl. přenesená",J890,0)</f>
        <v>0</v>
      </c>
      <c r="BH890" s="217">
        <f>IF(N890="sníž. přenesená",J890,0)</f>
        <v>0</v>
      </c>
      <c r="BI890" s="217">
        <f>IF(N890="nulová",J890,0)</f>
        <v>0</v>
      </c>
      <c r="BJ890" s="18" t="s">
        <v>86</v>
      </c>
      <c r="BK890" s="217">
        <f>ROUND(I890*H890,2)</f>
        <v>0</v>
      </c>
      <c r="BL890" s="18" t="s">
        <v>268</v>
      </c>
      <c r="BM890" s="216" t="s">
        <v>1710</v>
      </c>
    </row>
    <row r="891" s="13" customFormat="1">
      <c r="A891" s="13"/>
      <c r="B891" s="225"/>
      <c r="C891" s="226"/>
      <c r="D891" s="223" t="s">
        <v>170</v>
      </c>
      <c r="E891" s="227" t="s">
        <v>19</v>
      </c>
      <c r="F891" s="228" t="s">
        <v>1711</v>
      </c>
      <c r="G891" s="226"/>
      <c r="H891" s="229">
        <v>10</v>
      </c>
      <c r="I891" s="230"/>
      <c r="J891" s="226"/>
      <c r="K891" s="226"/>
      <c r="L891" s="231"/>
      <c r="M891" s="232"/>
      <c r="N891" s="233"/>
      <c r="O891" s="233"/>
      <c r="P891" s="233"/>
      <c r="Q891" s="233"/>
      <c r="R891" s="233"/>
      <c r="S891" s="233"/>
      <c r="T891" s="234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35" t="s">
        <v>170</v>
      </c>
      <c r="AU891" s="235" t="s">
        <v>88</v>
      </c>
      <c r="AV891" s="13" t="s">
        <v>88</v>
      </c>
      <c r="AW891" s="13" t="s">
        <v>37</v>
      </c>
      <c r="AX891" s="13" t="s">
        <v>78</v>
      </c>
      <c r="AY891" s="235" t="s">
        <v>157</v>
      </c>
    </row>
    <row r="892" s="2" customFormat="1" ht="24.15" customHeight="1">
      <c r="A892" s="39"/>
      <c r="B892" s="40"/>
      <c r="C892" s="205" t="s">
        <v>1712</v>
      </c>
      <c r="D892" s="205" t="s">
        <v>159</v>
      </c>
      <c r="E892" s="206" t="s">
        <v>1713</v>
      </c>
      <c r="F892" s="207" t="s">
        <v>1714</v>
      </c>
      <c r="G892" s="208" t="s">
        <v>320</v>
      </c>
      <c r="H892" s="209">
        <v>20</v>
      </c>
      <c r="I892" s="210"/>
      <c r="J892" s="211">
        <f>ROUND(I892*H892,2)</f>
        <v>0</v>
      </c>
      <c r="K892" s="207" t="s">
        <v>175</v>
      </c>
      <c r="L892" s="45"/>
      <c r="M892" s="212" t="s">
        <v>19</v>
      </c>
      <c r="N892" s="213" t="s">
        <v>49</v>
      </c>
      <c r="O892" s="85"/>
      <c r="P892" s="214">
        <f>O892*H892</f>
        <v>0</v>
      </c>
      <c r="Q892" s="214">
        <v>0</v>
      </c>
      <c r="R892" s="214">
        <f>Q892*H892</f>
        <v>0</v>
      </c>
      <c r="S892" s="214">
        <v>0</v>
      </c>
      <c r="T892" s="215">
        <f>S892*H892</f>
        <v>0</v>
      </c>
      <c r="U892" s="39"/>
      <c r="V892" s="39"/>
      <c r="W892" s="39"/>
      <c r="X892" s="39"/>
      <c r="Y892" s="39"/>
      <c r="Z892" s="39"/>
      <c r="AA892" s="39"/>
      <c r="AB892" s="39"/>
      <c r="AC892" s="39"/>
      <c r="AD892" s="39"/>
      <c r="AE892" s="39"/>
      <c r="AR892" s="216" t="s">
        <v>268</v>
      </c>
      <c r="AT892" s="216" t="s">
        <v>159</v>
      </c>
      <c r="AU892" s="216" t="s">
        <v>88</v>
      </c>
      <c r="AY892" s="18" t="s">
        <v>157</v>
      </c>
      <c r="BE892" s="217">
        <f>IF(N892="základní",J892,0)</f>
        <v>0</v>
      </c>
      <c r="BF892" s="217">
        <f>IF(N892="snížená",J892,0)</f>
        <v>0</v>
      </c>
      <c r="BG892" s="217">
        <f>IF(N892="zákl. přenesená",J892,0)</f>
        <v>0</v>
      </c>
      <c r="BH892" s="217">
        <f>IF(N892="sníž. přenesená",J892,0)</f>
        <v>0</v>
      </c>
      <c r="BI892" s="217">
        <f>IF(N892="nulová",J892,0)</f>
        <v>0</v>
      </c>
      <c r="BJ892" s="18" t="s">
        <v>86</v>
      </c>
      <c r="BK892" s="217">
        <f>ROUND(I892*H892,2)</f>
        <v>0</v>
      </c>
      <c r="BL892" s="18" t="s">
        <v>268</v>
      </c>
      <c r="BM892" s="216" t="s">
        <v>1715</v>
      </c>
    </row>
    <row r="893" s="2" customFormat="1">
      <c r="A893" s="39"/>
      <c r="B893" s="40"/>
      <c r="C893" s="41"/>
      <c r="D893" s="218" t="s">
        <v>166</v>
      </c>
      <c r="E893" s="41"/>
      <c r="F893" s="219" t="s">
        <v>1716</v>
      </c>
      <c r="G893" s="41"/>
      <c r="H893" s="41"/>
      <c r="I893" s="220"/>
      <c r="J893" s="41"/>
      <c r="K893" s="41"/>
      <c r="L893" s="45"/>
      <c r="M893" s="221"/>
      <c r="N893" s="222"/>
      <c r="O893" s="85"/>
      <c r="P893" s="85"/>
      <c r="Q893" s="85"/>
      <c r="R893" s="85"/>
      <c r="S893" s="85"/>
      <c r="T893" s="86"/>
      <c r="U893" s="39"/>
      <c r="V893" s="39"/>
      <c r="W893" s="39"/>
      <c r="X893" s="39"/>
      <c r="Y893" s="39"/>
      <c r="Z893" s="39"/>
      <c r="AA893" s="39"/>
      <c r="AB893" s="39"/>
      <c r="AC893" s="39"/>
      <c r="AD893" s="39"/>
      <c r="AE893" s="39"/>
      <c r="AT893" s="18" t="s">
        <v>166</v>
      </c>
      <c r="AU893" s="18" t="s">
        <v>88</v>
      </c>
    </row>
    <row r="894" s="2" customFormat="1" ht="16.5" customHeight="1">
      <c r="A894" s="39"/>
      <c r="B894" s="40"/>
      <c r="C894" s="236" t="s">
        <v>1717</v>
      </c>
      <c r="D894" s="236" t="s">
        <v>242</v>
      </c>
      <c r="E894" s="237" t="s">
        <v>1718</v>
      </c>
      <c r="F894" s="238" t="s">
        <v>1719</v>
      </c>
      <c r="G894" s="239" t="s">
        <v>320</v>
      </c>
      <c r="H894" s="240">
        <v>23</v>
      </c>
      <c r="I894" s="241"/>
      <c r="J894" s="242">
        <f>ROUND(I894*H894,2)</f>
        <v>0</v>
      </c>
      <c r="K894" s="238" t="s">
        <v>175</v>
      </c>
      <c r="L894" s="243"/>
      <c r="M894" s="244" t="s">
        <v>19</v>
      </c>
      <c r="N894" s="245" t="s">
        <v>49</v>
      </c>
      <c r="O894" s="85"/>
      <c r="P894" s="214">
        <f>O894*H894</f>
        <v>0</v>
      </c>
      <c r="Q894" s="214">
        <v>6.9999999999999994E-05</v>
      </c>
      <c r="R894" s="214">
        <f>Q894*H894</f>
        <v>0.0016099999999999999</v>
      </c>
      <c r="S894" s="214">
        <v>0</v>
      </c>
      <c r="T894" s="215">
        <f>S894*H894</f>
        <v>0</v>
      </c>
      <c r="U894" s="39"/>
      <c r="V894" s="39"/>
      <c r="W894" s="39"/>
      <c r="X894" s="39"/>
      <c r="Y894" s="39"/>
      <c r="Z894" s="39"/>
      <c r="AA894" s="39"/>
      <c r="AB894" s="39"/>
      <c r="AC894" s="39"/>
      <c r="AD894" s="39"/>
      <c r="AE894" s="39"/>
      <c r="AR894" s="216" t="s">
        <v>357</v>
      </c>
      <c r="AT894" s="216" t="s">
        <v>242</v>
      </c>
      <c r="AU894" s="216" t="s">
        <v>88</v>
      </c>
      <c r="AY894" s="18" t="s">
        <v>157</v>
      </c>
      <c r="BE894" s="217">
        <f>IF(N894="základní",J894,0)</f>
        <v>0</v>
      </c>
      <c r="BF894" s="217">
        <f>IF(N894="snížená",J894,0)</f>
        <v>0</v>
      </c>
      <c r="BG894" s="217">
        <f>IF(N894="zákl. přenesená",J894,0)</f>
        <v>0</v>
      </c>
      <c r="BH894" s="217">
        <f>IF(N894="sníž. přenesená",J894,0)</f>
        <v>0</v>
      </c>
      <c r="BI894" s="217">
        <f>IF(N894="nulová",J894,0)</f>
        <v>0</v>
      </c>
      <c r="BJ894" s="18" t="s">
        <v>86</v>
      </c>
      <c r="BK894" s="217">
        <f>ROUND(I894*H894,2)</f>
        <v>0</v>
      </c>
      <c r="BL894" s="18" t="s">
        <v>268</v>
      </c>
      <c r="BM894" s="216" t="s">
        <v>1720</v>
      </c>
    </row>
    <row r="895" s="13" customFormat="1">
      <c r="A895" s="13"/>
      <c r="B895" s="225"/>
      <c r="C895" s="226"/>
      <c r="D895" s="223" t="s">
        <v>170</v>
      </c>
      <c r="E895" s="227" t="s">
        <v>19</v>
      </c>
      <c r="F895" s="228" t="s">
        <v>1721</v>
      </c>
      <c r="G895" s="226"/>
      <c r="H895" s="229">
        <v>20</v>
      </c>
      <c r="I895" s="230"/>
      <c r="J895" s="226"/>
      <c r="K895" s="226"/>
      <c r="L895" s="231"/>
      <c r="M895" s="232"/>
      <c r="N895" s="233"/>
      <c r="O895" s="233"/>
      <c r="P895" s="233"/>
      <c r="Q895" s="233"/>
      <c r="R895" s="233"/>
      <c r="S895" s="233"/>
      <c r="T895" s="234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35" t="s">
        <v>170</v>
      </c>
      <c r="AU895" s="235" t="s">
        <v>88</v>
      </c>
      <c r="AV895" s="13" t="s">
        <v>88</v>
      </c>
      <c r="AW895" s="13" t="s">
        <v>37</v>
      </c>
      <c r="AX895" s="13" t="s">
        <v>78</v>
      </c>
      <c r="AY895" s="235" t="s">
        <v>157</v>
      </c>
    </row>
    <row r="896" s="13" customFormat="1">
      <c r="A896" s="13"/>
      <c r="B896" s="225"/>
      <c r="C896" s="226"/>
      <c r="D896" s="223" t="s">
        <v>170</v>
      </c>
      <c r="E896" s="226"/>
      <c r="F896" s="228" t="s">
        <v>1722</v>
      </c>
      <c r="G896" s="226"/>
      <c r="H896" s="229">
        <v>23</v>
      </c>
      <c r="I896" s="230"/>
      <c r="J896" s="226"/>
      <c r="K896" s="226"/>
      <c r="L896" s="231"/>
      <c r="M896" s="232"/>
      <c r="N896" s="233"/>
      <c r="O896" s="233"/>
      <c r="P896" s="233"/>
      <c r="Q896" s="233"/>
      <c r="R896" s="233"/>
      <c r="S896" s="233"/>
      <c r="T896" s="234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35" t="s">
        <v>170</v>
      </c>
      <c r="AU896" s="235" t="s">
        <v>88</v>
      </c>
      <c r="AV896" s="13" t="s">
        <v>88</v>
      </c>
      <c r="AW896" s="13" t="s">
        <v>4</v>
      </c>
      <c r="AX896" s="13" t="s">
        <v>86</v>
      </c>
      <c r="AY896" s="235" t="s">
        <v>157</v>
      </c>
    </row>
    <row r="897" s="2" customFormat="1" ht="24.15" customHeight="1">
      <c r="A897" s="39"/>
      <c r="B897" s="40"/>
      <c r="C897" s="205" t="s">
        <v>1723</v>
      </c>
      <c r="D897" s="205" t="s">
        <v>159</v>
      </c>
      <c r="E897" s="206" t="s">
        <v>1724</v>
      </c>
      <c r="F897" s="207" t="s">
        <v>1725</v>
      </c>
      <c r="G897" s="208" t="s">
        <v>320</v>
      </c>
      <c r="H897" s="209">
        <v>10</v>
      </c>
      <c r="I897" s="210"/>
      <c r="J897" s="211">
        <f>ROUND(I897*H897,2)</f>
        <v>0</v>
      </c>
      <c r="K897" s="207" t="s">
        <v>175</v>
      </c>
      <c r="L897" s="45"/>
      <c r="M897" s="212" t="s">
        <v>19</v>
      </c>
      <c r="N897" s="213" t="s">
        <v>49</v>
      </c>
      <c r="O897" s="85"/>
      <c r="P897" s="214">
        <f>O897*H897</f>
        <v>0</v>
      </c>
      <c r="Q897" s="214">
        <v>0</v>
      </c>
      <c r="R897" s="214">
        <f>Q897*H897</f>
        <v>0</v>
      </c>
      <c r="S897" s="214">
        <v>0</v>
      </c>
      <c r="T897" s="215">
        <f>S897*H897</f>
        <v>0</v>
      </c>
      <c r="U897" s="39"/>
      <c r="V897" s="39"/>
      <c r="W897" s="39"/>
      <c r="X897" s="39"/>
      <c r="Y897" s="39"/>
      <c r="Z897" s="39"/>
      <c r="AA897" s="39"/>
      <c r="AB897" s="39"/>
      <c r="AC897" s="39"/>
      <c r="AD897" s="39"/>
      <c r="AE897" s="39"/>
      <c r="AR897" s="216" t="s">
        <v>268</v>
      </c>
      <c r="AT897" s="216" t="s">
        <v>159</v>
      </c>
      <c r="AU897" s="216" t="s">
        <v>88</v>
      </c>
      <c r="AY897" s="18" t="s">
        <v>157</v>
      </c>
      <c r="BE897" s="217">
        <f>IF(N897="základní",J897,0)</f>
        <v>0</v>
      </c>
      <c r="BF897" s="217">
        <f>IF(N897="snížená",J897,0)</f>
        <v>0</v>
      </c>
      <c r="BG897" s="217">
        <f>IF(N897="zákl. přenesená",J897,0)</f>
        <v>0</v>
      </c>
      <c r="BH897" s="217">
        <f>IF(N897="sníž. přenesená",J897,0)</f>
        <v>0</v>
      </c>
      <c r="BI897" s="217">
        <f>IF(N897="nulová",J897,0)</f>
        <v>0</v>
      </c>
      <c r="BJ897" s="18" t="s">
        <v>86</v>
      </c>
      <c r="BK897" s="217">
        <f>ROUND(I897*H897,2)</f>
        <v>0</v>
      </c>
      <c r="BL897" s="18" t="s">
        <v>268</v>
      </c>
      <c r="BM897" s="216" t="s">
        <v>1726</v>
      </c>
    </row>
    <row r="898" s="2" customFormat="1">
      <c r="A898" s="39"/>
      <c r="B898" s="40"/>
      <c r="C898" s="41"/>
      <c r="D898" s="218" t="s">
        <v>166</v>
      </c>
      <c r="E898" s="41"/>
      <c r="F898" s="219" t="s">
        <v>1727</v>
      </c>
      <c r="G898" s="41"/>
      <c r="H898" s="41"/>
      <c r="I898" s="220"/>
      <c r="J898" s="41"/>
      <c r="K898" s="41"/>
      <c r="L898" s="45"/>
      <c r="M898" s="221"/>
      <c r="N898" s="222"/>
      <c r="O898" s="85"/>
      <c r="P898" s="85"/>
      <c r="Q898" s="85"/>
      <c r="R898" s="85"/>
      <c r="S898" s="85"/>
      <c r="T898" s="86"/>
      <c r="U898" s="39"/>
      <c r="V898" s="39"/>
      <c r="W898" s="39"/>
      <c r="X898" s="39"/>
      <c r="Y898" s="39"/>
      <c r="Z898" s="39"/>
      <c r="AA898" s="39"/>
      <c r="AB898" s="39"/>
      <c r="AC898" s="39"/>
      <c r="AD898" s="39"/>
      <c r="AE898" s="39"/>
      <c r="AT898" s="18" t="s">
        <v>166</v>
      </c>
      <c r="AU898" s="18" t="s">
        <v>88</v>
      </c>
    </row>
    <row r="899" s="2" customFormat="1" ht="16.5" customHeight="1">
      <c r="A899" s="39"/>
      <c r="B899" s="40"/>
      <c r="C899" s="236" t="s">
        <v>1728</v>
      </c>
      <c r="D899" s="236" t="s">
        <v>242</v>
      </c>
      <c r="E899" s="237" t="s">
        <v>1729</v>
      </c>
      <c r="F899" s="238" t="s">
        <v>1730</v>
      </c>
      <c r="G899" s="239" t="s">
        <v>320</v>
      </c>
      <c r="H899" s="240">
        <v>11.5</v>
      </c>
      <c r="I899" s="241"/>
      <c r="J899" s="242">
        <f>ROUND(I899*H899,2)</f>
        <v>0</v>
      </c>
      <c r="K899" s="238" t="s">
        <v>175</v>
      </c>
      <c r="L899" s="243"/>
      <c r="M899" s="244" t="s">
        <v>19</v>
      </c>
      <c r="N899" s="245" t="s">
        <v>49</v>
      </c>
      <c r="O899" s="85"/>
      <c r="P899" s="214">
        <f>O899*H899</f>
        <v>0</v>
      </c>
      <c r="Q899" s="214">
        <v>0.00010000000000000001</v>
      </c>
      <c r="R899" s="214">
        <f>Q899*H899</f>
        <v>0.00115</v>
      </c>
      <c r="S899" s="214">
        <v>0</v>
      </c>
      <c r="T899" s="215">
        <f>S899*H899</f>
        <v>0</v>
      </c>
      <c r="U899" s="39"/>
      <c r="V899" s="39"/>
      <c r="W899" s="39"/>
      <c r="X899" s="39"/>
      <c r="Y899" s="39"/>
      <c r="Z899" s="39"/>
      <c r="AA899" s="39"/>
      <c r="AB899" s="39"/>
      <c r="AC899" s="39"/>
      <c r="AD899" s="39"/>
      <c r="AE899" s="39"/>
      <c r="AR899" s="216" t="s">
        <v>357</v>
      </c>
      <c r="AT899" s="216" t="s">
        <v>242</v>
      </c>
      <c r="AU899" s="216" t="s">
        <v>88</v>
      </c>
      <c r="AY899" s="18" t="s">
        <v>157</v>
      </c>
      <c r="BE899" s="217">
        <f>IF(N899="základní",J899,0)</f>
        <v>0</v>
      </c>
      <c r="BF899" s="217">
        <f>IF(N899="snížená",J899,0)</f>
        <v>0</v>
      </c>
      <c r="BG899" s="217">
        <f>IF(N899="zákl. přenesená",J899,0)</f>
        <v>0</v>
      </c>
      <c r="BH899" s="217">
        <f>IF(N899="sníž. přenesená",J899,0)</f>
        <v>0</v>
      </c>
      <c r="BI899" s="217">
        <f>IF(N899="nulová",J899,0)</f>
        <v>0</v>
      </c>
      <c r="BJ899" s="18" t="s">
        <v>86</v>
      </c>
      <c r="BK899" s="217">
        <f>ROUND(I899*H899,2)</f>
        <v>0</v>
      </c>
      <c r="BL899" s="18" t="s">
        <v>268</v>
      </c>
      <c r="BM899" s="216" t="s">
        <v>1731</v>
      </c>
    </row>
    <row r="900" s="13" customFormat="1">
      <c r="A900" s="13"/>
      <c r="B900" s="225"/>
      <c r="C900" s="226"/>
      <c r="D900" s="223" t="s">
        <v>170</v>
      </c>
      <c r="E900" s="227" t="s">
        <v>19</v>
      </c>
      <c r="F900" s="228" t="s">
        <v>1732</v>
      </c>
      <c r="G900" s="226"/>
      <c r="H900" s="229">
        <v>10</v>
      </c>
      <c r="I900" s="230"/>
      <c r="J900" s="226"/>
      <c r="K900" s="226"/>
      <c r="L900" s="231"/>
      <c r="M900" s="232"/>
      <c r="N900" s="233"/>
      <c r="O900" s="233"/>
      <c r="P900" s="233"/>
      <c r="Q900" s="233"/>
      <c r="R900" s="233"/>
      <c r="S900" s="233"/>
      <c r="T900" s="234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T900" s="235" t="s">
        <v>170</v>
      </c>
      <c r="AU900" s="235" t="s">
        <v>88</v>
      </c>
      <c r="AV900" s="13" t="s">
        <v>88</v>
      </c>
      <c r="AW900" s="13" t="s">
        <v>37</v>
      </c>
      <c r="AX900" s="13" t="s">
        <v>78</v>
      </c>
      <c r="AY900" s="235" t="s">
        <v>157</v>
      </c>
    </row>
    <row r="901" s="13" customFormat="1">
      <c r="A901" s="13"/>
      <c r="B901" s="225"/>
      <c r="C901" s="226"/>
      <c r="D901" s="223" t="s">
        <v>170</v>
      </c>
      <c r="E901" s="226"/>
      <c r="F901" s="228" t="s">
        <v>1733</v>
      </c>
      <c r="G901" s="226"/>
      <c r="H901" s="229">
        <v>11.5</v>
      </c>
      <c r="I901" s="230"/>
      <c r="J901" s="226"/>
      <c r="K901" s="226"/>
      <c r="L901" s="231"/>
      <c r="M901" s="232"/>
      <c r="N901" s="233"/>
      <c r="O901" s="233"/>
      <c r="P901" s="233"/>
      <c r="Q901" s="233"/>
      <c r="R901" s="233"/>
      <c r="S901" s="233"/>
      <c r="T901" s="234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T901" s="235" t="s">
        <v>170</v>
      </c>
      <c r="AU901" s="235" t="s">
        <v>88</v>
      </c>
      <c r="AV901" s="13" t="s">
        <v>88</v>
      </c>
      <c r="AW901" s="13" t="s">
        <v>4</v>
      </c>
      <c r="AX901" s="13" t="s">
        <v>86</v>
      </c>
      <c r="AY901" s="235" t="s">
        <v>157</v>
      </c>
    </row>
    <row r="902" s="2" customFormat="1" ht="24.15" customHeight="1">
      <c r="A902" s="39"/>
      <c r="B902" s="40"/>
      <c r="C902" s="205" t="s">
        <v>1734</v>
      </c>
      <c r="D902" s="205" t="s">
        <v>159</v>
      </c>
      <c r="E902" s="206" t="s">
        <v>1735</v>
      </c>
      <c r="F902" s="207" t="s">
        <v>1736</v>
      </c>
      <c r="G902" s="208" t="s">
        <v>320</v>
      </c>
      <c r="H902" s="209">
        <v>120</v>
      </c>
      <c r="I902" s="210"/>
      <c r="J902" s="211">
        <f>ROUND(I902*H902,2)</f>
        <v>0</v>
      </c>
      <c r="K902" s="207" t="s">
        <v>175</v>
      </c>
      <c r="L902" s="45"/>
      <c r="M902" s="212" t="s">
        <v>19</v>
      </c>
      <c r="N902" s="213" t="s">
        <v>49</v>
      </c>
      <c r="O902" s="85"/>
      <c r="P902" s="214">
        <f>O902*H902</f>
        <v>0</v>
      </c>
      <c r="Q902" s="214">
        <v>0</v>
      </c>
      <c r="R902" s="214">
        <f>Q902*H902</f>
        <v>0</v>
      </c>
      <c r="S902" s="214">
        <v>0</v>
      </c>
      <c r="T902" s="215">
        <f>S902*H902</f>
        <v>0</v>
      </c>
      <c r="U902" s="39"/>
      <c r="V902" s="39"/>
      <c r="W902" s="39"/>
      <c r="X902" s="39"/>
      <c r="Y902" s="39"/>
      <c r="Z902" s="39"/>
      <c r="AA902" s="39"/>
      <c r="AB902" s="39"/>
      <c r="AC902" s="39"/>
      <c r="AD902" s="39"/>
      <c r="AE902" s="39"/>
      <c r="AR902" s="216" t="s">
        <v>268</v>
      </c>
      <c r="AT902" s="216" t="s">
        <v>159</v>
      </c>
      <c r="AU902" s="216" t="s">
        <v>88</v>
      </c>
      <c r="AY902" s="18" t="s">
        <v>157</v>
      </c>
      <c r="BE902" s="217">
        <f>IF(N902="základní",J902,0)</f>
        <v>0</v>
      </c>
      <c r="BF902" s="217">
        <f>IF(N902="snížená",J902,0)</f>
        <v>0</v>
      </c>
      <c r="BG902" s="217">
        <f>IF(N902="zákl. přenesená",J902,0)</f>
        <v>0</v>
      </c>
      <c r="BH902" s="217">
        <f>IF(N902="sníž. přenesená",J902,0)</f>
        <v>0</v>
      </c>
      <c r="BI902" s="217">
        <f>IF(N902="nulová",J902,0)</f>
        <v>0</v>
      </c>
      <c r="BJ902" s="18" t="s">
        <v>86</v>
      </c>
      <c r="BK902" s="217">
        <f>ROUND(I902*H902,2)</f>
        <v>0</v>
      </c>
      <c r="BL902" s="18" t="s">
        <v>268</v>
      </c>
      <c r="BM902" s="216" t="s">
        <v>1737</v>
      </c>
    </row>
    <row r="903" s="2" customFormat="1">
      <c r="A903" s="39"/>
      <c r="B903" s="40"/>
      <c r="C903" s="41"/>
      <c r="D903" s="218" t="s">
        <v>166</v>
      </c>
      <c r="E903" s="41"/>
      <c r="F903" s="219" t="s">
        <v>1738</v>
      </c>
      <c r="G903" s="41"/>
      <c r="H903" s="41"/>
      <c r="I903" s="220"/>
      <c r="J903" s="41"/>
      <c r="K903" s="41"/>
      <c r="L903" s="45"/>
      <c r="M903" s="221"/>
      <c r="N903" s="222"/>
      <c r="O903" s="85"/>
      <c r="P903" s="85"/>
      <c r="Q903" s="85"/>
      <c r="R903" s="85"/>
      <c r="S903" s="85"/>
      <c r="T903" s="86"/>
      <c r="U903" s="39"/>
      <c r="V903" s="39"/>
      <c r="W903" s="39"/>
      <c r="X903" s="39"/>
      <c r="Y903" s="39"/>
      <c r="Z903" s="39"/>
      <c r="AA903" s="39"/>
      <c r="AB903" s="39"/>
      <c r="AC903" s="39"/>
      <c r="AD903" s="39"/>
      <c r="AE903" s="39"/>
      <c r="AT903" s="18" t="s">
        <v>166</v>
      </c>
      <c r="AU903" s="18" t="s">
        <v>88</v>
      </c>
    </row>
    <row r="904" s="2" customFormat="1" ht="16.5" customHeight="1">
      <c r="A904" s="39"/>
      <c r="B904" s="40"/>
      <c r="C904" s="236" t="s">
        <v>1739</v>
      </c>
      <c r="D904" s="236" t="s">
        <v>242</v>
      </c>
      <c r="E904" s="237" t="s">
        <v>1740</v>
      </c>
      <c r="F904" s="238" t="s">
        <v>1741</v>
      </c>
      <c r="G904" s="239" t="s">
        <v>320</v>
      </c>
      <c r="H904" s="240">
        <v>138</v>
      </c>
      <c r="I904" s="241"/>
      <c r="J904" s="242">
        <f>ROUND(I904*H904,2)</f>
        <v>0</v>
      </c>
      <c r="K904" s="238" t="s">
        <v>175</v>
      </c>
      <c r="L904" s="243"/>
      <c r="M904" s="244" t="s">
        <v>19</v>
      </c>
      <c r="N904" s="245" t="s">
        <v>49</v>
      </c>
      <c r="O904" s="85"/>
      <c r="P904" s="214">
        <f>O904*H904</f>
        <v>0</v>
      </c>
      <c r="Q904" s="214">
        <v>0.00012</v>
      </c>
      <c r="R904" s="214">
        <f>Q904*H904</f>
        <v>0.016560000000000002</v>
      </c>
      <c r="S904" s="214">
        <v>0</v>
      </c>
      <c r="T904" s="215">
        <f>S904*H904</f>
        <v>0</v>
      </c>
      <c r="U904" s="39"/>
      <c r="V904" s="39"/>
      <c r="W904" s="39"/>
      <c r="X904" s="39"/>
      <c r="Y904" s="39"/>
      <c r="Z904" s="39"/>
      <c r="AA904" s="39"/>
      <c r="AB904" s="39"/>
      <c r="AC904" s="39"/>
      <c r="AD904" s="39"/>
      <c r="AE904" s="39"/>
      <c r="AR904" s="216" t="s">
        <v>357</v>
      </c>
      <c r="AT904" s="216" t="s">
        <v>242</v>
      </c>
      <c r="AU904" s="216" t="s">
        <v>88</v>
      </c>
      <c r="AY904" s="18" t="s">
        <v>157</v>
      </c>
      <c r="BE904" s="217">
        <f>IF(N904="základní",J904,0)</f>
        <v>0</v>
      </c>
      <c r="BF904" s="217">
        <f>IF(N904="snížená",J904,0)</f>
        <v>0</v>
      </c>
      <c r="BG904" s="217">
        <f>IF(N904="zákl. přenesená",J904,0)</f>
        <v>0</v>
      </c>
      <c r="BH904" s="217">
        <f>IF(N904="sníž. přenesená",J904,0)</f>
        <v>0</v>
      </c>
      <c r="BI904" s="217">
        <f>IF(N904="nulová",J904,0)</f>
        <v>0</v>
      </c>
      <c r="BJ904" s="18" t="s">
        <v>86</v>
      </c>
      <c r="BK904" s="217">
        <f>ROUND(I904*H904,2)</f>
        <v>0</v>
      </c>
      <c r="BL904" s="18" t="s">
        <v>268</v>
      </c>
      <c r="BM904" s="216" t="s">
        <v>1742</v>
      </c>
    </row>
    <row r="905" s="13" customFormat="1">
      <c r="A905" s="13"/>
      <c r="B905" s="225"/>
      <c r="C905" s="226"/>
      <c r="D905" s="223" t="s">
        <v>170</v>
      </c>
      <c r="E905" s="227" t="s">
        <v>19</v>
      </c>
      <c r="F905" s="228" t="s">
        <v>1743</v>
      </c>
      <c r="G905" s="226"/>
      <c r="H905" s="229">
        <v>120</v>
      </c>
      <c r="I905" s="230"/>
      <c r="J905" s="226"/>
      <c r="K905" s="226"/>
      <c r="L905" s="231"/>
      <c r="M905" s="232"/>
      <c r="N905" s="233"/>
      <c r="O905" s="233"/>
      <c r="P905" s="233"/>
      <c r="Q905" s="233"/>
      <c r="R905" s="233"/>
      <c r="S905" s="233"/>
      <c r="T905" s="234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35" t="s">
        <v>170</v>
      </c>
      <c r="AU905" s="235" t="s">
        <v>88</v>
      </c>
      <c r="AV905" s="13" t="s">
        <v>88</v>
      </c>
      <c r="AW905" s="13" t="s">
        <v>37</v>
      </c>
      <c r="AX905" s="13" t="s">
        <v>78</v>
      </c>
      <c r="AY905" s="235" t="s">
        <v>157</v>
      </c>
    </row>
    <row r="906" s="13" customFormat="1">
      <c r="A906" s="13"/>
      <c r="B906" s="225"/>
      <c r="C906" s="226"/>
      <c r="D906" s="223" t="s">
        <v>170</v>
      </c>
      <c r="E906" s="226"/>
      <c r="F906" s="228" t="s">
        <v>1744</v>
      </c>
      <c r="G906" s="226"/>
      <c r="H906" s="229">
        <v>138</v>
      </c>
      <c r="I906" s="230"/>
      <c r="J906" s="226"/>
      <c r="K906" s="226"/>
      <c r="L906" s="231"/>
      <c r="M906" s="232"/>
      <c r="N906" s="233"/>
      <c r="O906" s="233"/>
      <c r="P906" s="233"/>
      <c r="Q906" s="233"/>
      <c r="R906" s="233"/>
      <c r="S906" s="233"/>
      <c r="T906" s="234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235" t="s">
        <v>170</v>
      </c>
      <c r="AU906" s="235" t="s">
        <v>88</v>
      </c>
      <c r="AV906" s="13" t="s">
        <v>88</v>
      </c>
      <c r="AW906" s="13" t="s">
        <v>4</v>
      </c>
      <c r="AX906" s="13" t="s">
        <v>86</v>
      </c>
      <c r="AY906" s="235" t="s">
        <v>157</v>
      </c>
    </row>
    <row r="907" s="2" customFormat="1" ht="24.15" customHeight="1">
      <c r="A907" s="39"/>
      <c r="B907" s="40"/>
      <c r="C907" s="205" t="s">
        <v>1745</v>
      </c>
      <c r="D907" s="205" t="s">
        <v>159</v>
      </c>
      <c r="E907" s="206" t="s">
        <v>1746</v>
      </c>
      <c r="F907" s="207" t="s">
        <v>1747</v>
      </c>
      <c r="G907" s="208" t="s">
        <v>320</v>
      </c>
      <c r="H907" s="209">
        <v>90</v>
      </c>
      <c r="I907" s="210"/>
      <c r="J907" s="211">
        <f>ROUND(I907*H907,2)</f>
        <v>0</v>
      </c>
      <c r="K907" s="207" t="s">
        <v>175</v>
      </c>
      <c r="L907" s="45"/>
      <c r="M907" s="212" t="s">
        <v>19</v>
      </c>
      <c r="N907" s="213" t="s">
        <v>49</v>
      </c>
      <c r="O907" s="85"/>
      <c r="P907" s="214">
        <f>O907*H907</f>
        <v>0</v>
      </c>
      <c r="Q907" s="214">
        <v>0</v>
      </c>
      <c r="R907" s="214">
        <f>Q907*H907</f>
        <v>0</v>
      </c>
      <c r="S907" s="214">
        <v>0</v>
      </c>
      <c r="T907" s="215">
        <f>S907*H907</f>
        <v>0</v>
      </c>
      <c r="U907" s="39"/>
      <c r="V907" s="39"/>
      <c r="W907" s="39"/>
      <c r="X907" s="39"/>
      <c r="Y907" s="39"/>
      <c r="Z907" s="39"/>
      <c r="AA907" s="39"/>
      <c r="AB907" s="39"/>
      <c r="AC907" s="39"/>
      <c r="AD907" s="39"/>
      <c r="AE907" s="39"/>
      <c r="AR907" s="216" t="s">
        <v>268</v>
      </c>
      <c r="AT907" s="216" t="s">
        <v>159</v>
      </c>
      <c r="AU907" s="216" t="s">
        <v>88</v>
      </c>
      <c r="AY907" s="18" t="s">
        <v>157</v>
      </c>
      <c r="BE907" s="217">
        <f>IF(N907="základní",J907,0)</f>
        <v>0</v>
      </c>
      <c r="BF907" s="217">
        <f>IF(N907="snížená",J907,0)</f>
        <v>0</v>
      </c>
      <c r="BG907" s="217">
        <f>IF(N907="zákl. přenesená",J907,0)</f>
        <v>0</v>
      </c>
      <c r="BH907" s="217">
        <f>IF(N907="sníž. přenesená",J907,0)</f>
        <v>0</v>
      </c>
      <c r="BI907" s="217">
        <f>IF(N907="nulová",J907,0)</f>
        <v>0</v>
      </c>
      <c r="BJ907" s="18" t="s">
        <v>86</v>
      </c>
      <c r="BK907" s="217">
        <f>ROUND(I907*H907,2)</f>
        <v>0</v>
      </c>
      <c r="BL907" s="18" t="s">
        <v>268</v>
      </c>
      <c r="BM907" s="216" t="s">
        <v>1748</v>
      </c>
    </row>
    <row r="908" s="2" customFormat="1">
      <c r="A908" s="39"/>
      <c r="B908" s="40"/>
      <c r="C908" s="41"/>
      <c r="D908" s="218" t="s">
        <v>166</v>
      </c>
      <c r="E908" s="41"/>
      <c r="F908" s="219" t="s">
        <v>1749</v>
      </c>
      <c r="G908" s="41"/>
      <c r="H908" s="41"/>
      <c r="I908" s="220"/>
      <c r="J908" s="41"/>
      <c r="K908" s="41"/>
      <c r="L908" s="45"/>
      <c r="M908" s="221"/>
      <c r="N908" s="222"/>
      <c r="O908" s="85"/>
      <c r="P908" s="85"/>
      <c r="Q908" s="85"/>
      <c r="R908" s="85"/>
      <c r="S908" s="85"/>
      <c r="T908" s="86"/>
      <c r="U908" s="39"/>
      <c r="V908" s="39"/>
      <c r="W908" s="39"/>
      <c r="X908" s="39"/>
      <c r="Y908" s="39"/>
      <c r="Z908" s="39"/>
      <c r="AA908" s="39"/>
      <c r="AB908" s="39"/>
      <c r="AC908" s="39"/>
      <c r="AD908" s="39"/>
      <c r="AE908" s="39"/>
      <c r="AT908" s="18" t="s">
        <v>166</v>
      </c>
      <c r="AU908" s="18" t="s">
        <v>88</v>
      </c>
    </row>
    <row r="909" s="2" customFormat="1" ht="16.5" customHeight="1">
      <c r="A909" s="39"/>
      <c r="B909" s="40"/>
      <c r="C909" s="236" t="s">
        <v>1750</v>
      </c>
      <c r="D909" s="236" t="s">
        <v>242</v>
      </c>
      <c r="E909" s="237" t="s">
        <v>1751</v>
      </c>
      <c r="F909" s="238" t="s">
        <v>1752</v>
      </c>
      <c r="G909" s="239" t="s">
        <v>320</v>
      </c>
      <c r="H909" s="240">
        <v>103.5</v>
      </c>
      <c r="I909" s="241"/>
      <c r="J909" s="242">
        <f>ROUND(I909*H909,2)</f>
        <v>0</v>
      </c>
      <c r="K909" s="238" t="s">
        <v>175</v>
      </c>
      <c r="L909" s="243"/>
      <c r="M909" s="244" t="s">
        <v>19</v>
      </c>
      <c r="N909" s="245" t="s">
        <v>49</v>
      </c>
      <c r="O909" s="85"/>
      <c r="P909" s="214">
        <f>O909*H909</f>
        <v>0</v>
      </c>
      <c r="Q909" s="214">
        <v>0.00017000000000000001</v>
      </c>
      <c r="R909" s="214">
        <f>Q909*H909</f>
        <v>0.017595</v>
      </c>
      <c r="S909" s="214">
        <v>0</v>
      </c>
      <c r="T909" s="215">
        <f>S909*H909</f>
        <v>0</v>
      </c>
      <c r="U909" s="39"/>
      <c r="V909" s="39"/>
      <c r="W909" s="39"/>
      <c r="X909" s="39"/>
      <c r="Y909" s="39"/>
      <c r="Z909" s="39"/>
      <c r="AA909" s="39"/>
      <c r="AB909" s="39"/>
      <c r="AC909" s="39"/>
      <c r="AD909" s="39"/>
      <c r="AE909" s="39"/>
      <c r="AR909" s="216" t="s">
        <v>357</v>
      </c>
      <c r="AT909" s="216" t="s">
        <v>242</v>
      </c>
      <c r="AU909" s="216" t="s">
        <v>88</v>
      </c>
      <c r="AY909" s="18" t="s">
        <v>157</v>
      </c>
      <c r="BE909" s="217">
        <f>IF(N909="základní",J909,0)</f>
        <v>0</v>
      </c>
      <c r="BF909" s="217">
        <f>IF(N909="snížená",J909,0)</f>
        <v>0</v>
      </c>
      <c r="BG909" s="217">
        <f>IF(N909="zákl. přenesená",J909,0)</f>
        <v>0</v>
      </c>
      <c r="BH909" s="217">
        <f>IF(N909="sníž. přenesená",J909,0)</f>
        <v>0</v>
      </c>
      <c r="BI909" s="217">
        <f>IF(N909="nulová",J909,0)</f>
        <v>0</v>
      </c>
      <c r="BJ909" s="18" t="s">
        <v>86</v>
      </c>
      <c r="BK909" s="217">
        <f>ROUND(I909*H909,2)</f>
        <v>0</v>
      </c>
      <c r="BL909" s="18" t="s">
        <v>268</v>
      </c>
      <c r="BM909" s="216" t="s">
        <v>1753</v>
      </c>
    </row>
    <row r="910" s="13" customFormat="1">
      <c r="A910" s="13"/>
      <c r="B910" s="225"/>
      <c r="C910" s="226"/>
      <c r="D910" s="223" t="s">
        <v>170</v>
      </c>
      <c r="E910" s="227" t="s">
        <v>19</v>
      </c>
      <c r="F910" s="228" t="s">
        <v>1754</v>
      </c>
      <c r="G910" s="226"/>
      <c r="H910" s="229">
        <v>90</v>
      </c>
      <c r="I910" s="230"/>
      <c r="J910" s="226"/>
      <c r="K910" s="226"/>
      <c r="L910" s="231"/>
      <c r="M910" s="232"/>
      <c r="N910" s="233"/>
      <c r="O910" s="233"/>
      <c r="P910" s="233"/>
      <c r="Q910" s="233"/>
      <c r="R910" s="233"/>
      <c r="S910" s="233"/>
      <c r="T910" s="234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235" t="s">
        <v>170</v>
      </c>
      <c r="AU910" s="235" t="s">
        <v>88</v>
      </c>
      <c r="AV910" s="13" t="s">
        <v>88</v>
      </c>
      <c r="AW910" s="13" t="s">
        <v>37</v>
      </c>
      <c r="AX910" s="13" t="s">
        <v>78</v>
      </c>
      <c r="AY910" s="235" t="s">
        <v>157</v>
      </c>
    </row>
    <row r="911" s="13" customFormat="1">
      <c r="A911" s="13"/>
      <c r="B911" s="225"/>
      <c r="C911" s="226"/>
      <c r="D911" s="223" t="s">
        <v>170</v>
      </c>
      <c r="E911" s="226"/>
      <c r="F911" s="228" t="s">
        <v>1755</v>
      </c>
      <c r="G911" s="226"/>
      <c r="H911" s="229">
        <v>103.5</v>
      </c>
      <c r="I911" s="230"/>
      <c r="J911" s="226"/>
      <c r="K911" s="226"/>
      <c r="L911" s="231"/>
      <c r="M911" s="232"/>
      <c r="N911" s="233"/>
      <c r="O911" s="233"/>
      <c r="P911" s="233"/>
      <c r="Q911" s="233"/>
      <c r="R911" s="233"/>
      <c r="S911" s="233"/>
      <c r="T911" s="234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T911" s="235" t="s">
        <v>170</v>
      </c>
      <c r="AU911" s="235" t="s">
        <v>88</v>
      </c>
      <c r="AV911" s="13" t="s">
        <v>88</v>
      </c>
      <c r="AW911" s="13" t="s">
        <v>4</v>
      </c>
      <c r="AX911" s="13" t="s">
        <v>86</v>
      </c>
      <c r="AY911" s="235" t="s">
        <v>157</v>
      </c>
    </row>
    <row r="912" s="2" customFormat="1" ht="24.15" customHeight="1">
      <c r="A912" s="39"/>
      <c r="B912" s="40"/>
      <c r="C912" s="205" t="s">
        <v>1756</v>
      </c>
      <c r="D912" s="205" t="s">
        <v>159</v>
      </c>
      <c r="E912" s="206" t="s">
        <v>1757</v>
      </c>
      <c r="F912" s="207" t="s">
        <v>1758</v>
      </c>
      <c r="G912" s="208" t="s">
        <v>320</v>
      </c>
      <c r="H912" s="209">
        <v>25</v>
      </c>
      <c r="I912" s="210"/>
      <c r="J912" s="211">
        <f>ROUND(I912*H912,2)</f>
        <v>0</v>
      </c>
      <c r="K912" s="207" t="s">
        <v>175</v>
      </c>
      <c r="L912" s="45"/>
      <c r="M912" s="212" t="s">
        <v>19</v>
      </c>
      <c r="N912" s="213" t="s">
        <v>49</v>
      </c>
      <c r="O912" s="85"/>
      <c r="P912" s="214">
        <f>O912*H912</f>
        <v>0</v>
      </c>
      <c r="Q912" s="214">
        <v>0</v>
      </c>
      <c r="R912" s="214">
        <f>Q912*H912</f>
        <v>0</v>
      </c>
      <c r="S912" s="214">
        <v>0</v>
      </c>
      <c r="T912" s="215">
        <f>S912*H912</f>
        <v>0</v>
      </c>
      <c r="U912" s="39"/>
      <c r="V912" s="39"/>
      <c r="W912" s="39"/>
      <c r="X912" s="39"/>
      <c r="Y912" s="39"/>
      <c r="Z912" s="39"/>
      <c r="AA912" s="39"/>
      <c r="AB912" s="39"/>
      <c r="AC912" s="39"/>
      <c r="AD912" s="39"/>
      <c r="AE912" s="39"/>
      <c r="AR912" s="216" t="s">
        <v>268</v>
      </c>
      <c r="AT912" s="216" t="s">
        <v>159</v>
      </c>
      <c r="AU912" s="216" t="s">
        <v>88</v>
      </c>
      <c r="AY912" s="18" t="s">
        <v>157</v>
      </c>
      <c r="BE912" s="217">
        <f>IF(N912="základní",J912,0)</f>
        <v>0</v>
      </c>
      <c r="BF912" s="217">
        <f>IF(N912="snížená",J912,0)</f>
        <v>0</v>
      </c>
      <c r="BG912" s="217">
        <f>IF(N912="zákl. přenesená",J912,0)</f>
        <v>0</v>
      </c>
      <c r="BH912" s="217">
        <f>IF(N912="sníž. přenesená",J912,0)</f>
        <v>0</v>
      </c>
      <c r="BI912" s="217">
        <f>IF(N912="nulová",J912,0)</f>
        <v>0</v>
      </c>
      <c r="BJ912" s="18" t="s">
        <v>86</v>
      </c>
      <c r="BK912" s="217">
        <f>ROUND(I912*H912,2)</f>
        <v>0</v>
      </c>
      <c r="BL912" s="18" t="s">
        <v>268</v>
      </c>
      <c r="BM912" s="216" t="s">
        <v>1759</v>
      </c>
    </row>
    <row r="913" s="2" customFormat="1">
      <c r="A913" s="39"/>
      <c r="B913" s="40"/>
      <c r="C913" s="41"/>
      <c r="D913" s="218" t="s">
        <v>166</v>
      </c>
      <c r="E913" s="41"/>
      <c r="F913" s="219" t="s">
        <v>1760</v>
      </c>
      <c r="G913" s="41"/>
      <c r="H913" s="41"/>
      <c r="I913" s="220"/>
      <c r="J913" s="41"/>
      <c r="K913" s="41"/>
      <c r="L913" s="45"/>
      <c r="M913" s="221"/>
      <c r="N913" s="222"/>
      <c r="O913" s="85"/>
      <c r="P913" s="85"/>
      <c r="Q913" s="85"/>
      <c r="R913" s="85"/>
      <c r="S913" s="85"/>
      <c r="T913" s="86"/>
      <c r="U913" s="39"/>
      <c r="V913" s="39"/>
      <c r="W913" s="39"/>
      <c r="X913" s="39"/>
      <c r="Y913" s="39"/>
      <c r="Z913" s="39"/>
      <c r="AA913" s="39"/>
      <c r="AB913" s="39"/>
      <c r="AC913" s="39"/>
      <c r="AD913" s="39"/>
      <c r="AE913" s="39"/>
      <c r="AT913" s="18" t="s">
        <v>166</v>
      </c>
      <c r="AU913" s="18" t="s">
        <v>88</v>
      </c>
    </row>
    <row r="914" s="2" customFormat="1" ht="16.5" customHeight="1">
      <c r="A914" s="39"/>
      <c r="B914" s="40"/>
      <c r="C914" s="236" t="s">
        <v>1761</v>
      </c>
      <c r="D914" s="236" t="s">
        <v>242</v>
      </c>
      <c r="E914" s="237" t="s">
        <v>1762</v>
      </c>
      <c r="F914" s="238" t="s">
        <v>1763</v>
      </c>
      <c r="G914" s="239" t="s">
        <v>320</v>
      </c>
      <c r="H914" s="240">
        <v>28.75</v>
      </c>
      <c r="I914" s="241"/>
      <c r="J914" s="242">
        <f>ROUND(I914*H914,2)</f>
        <v>0</v>
      </c>
      <c r="K914" s="238" t="s">
        <v>175</v>
      </c>
      <c r="L914" s="243"/>
      <c r="M914" s="244" t="s">
        <v>19</v>
      </c>
      <c r="N914" s="245" t="s">
        <v>49</v>
      </c>
      <c r="O914" s="85"/>
      <c r="P914" s="214">
        <f>O914*H914</f>
        <v>0</v>
      </c>
      <c r="Q914" s="214">
        <v>0.00016000000000000001</v>
      </c>
      <c r="R914" s="214">
        <f>Q914*H914</f>
        <v>0.0046000000000000008</v>
      </c>
      <c r="S914" s="214">
        <v>0</v>
      </c>
      <c r="T914" s="215">
        <f>S914*H914</f>
        <v>0</v>
      </c>
      <c r="U914" s="39"/>
      <c r="V914" s="39"/>
      <c r="W914" s="39"/>
      <c r="X914" s="39"/>
      <c r="Y914" s="39"/>
      <c r="Z914" s="39"/>
      <c r="AA914" s="39"/>
      <c r="AB914" s="39"/>
      <c r="AC914" s="39"/>
      <c r="AD914" s="39"/>
      <c r="AE914" s="39"/>
      <c r="AR914" s="216" t="s">
        <v>357</v>
      </c>
      <c r="AT914" s="216" t="s">
        <v>242</v>
      </c>
      <c r="AU914" s="216" t="s">
        <v>88</v>
      </c>
      <c r="AY914" s="18" t="s">
        <v>157</v>
      </c>
      <c r="BE914" s="217">
        <f>IF(N914="základní",J914,0)</f>
        <v>0</v>
      </c>
      <c r="BF914" s="217">
        <f>IF(N914="snížená",J914,0)</f>
        <v>0</v>
      </c>
      <c r="BG914" s="217">
        <f>IF(N914="zákl. přenesená",J914,0)</f>
        <v>0</v>
      </c>
      <c r="BH914" s="217">
        <f>IF(N914="sníž. přenesená",J914,0)</f>
        <v>0</v>
      </c>
      <c r="BI914" s="217">
        <f>IF(N914="nulová",J914,0)</f>
        <v>0</v>
      </c>
      <c r="BJ914" s="18" t="s">
        <v>86</v>
      </c>
      <c r="BK914" s="217">
        <f>ROUND(I914*H914,2)</f>
        <v>0</v>
      </c>
      <c r="BL914" s="18" t="s">
        <v>268</v>
      </c>
      <c r="BM914" s="216" t="s">
        <v>1764</v>
      </c>
    </row>
    <row r="915" s="13" customFormat="1">
      <c r="A915" s="13"/>
      <c r="B915" s="225"/>
      <c r="C915" s="226"/>
      <c r="D915" s="223" t="s">
        <v>170</v>
      </c>
      <c r="E915" s="227" t="s">
        <v>19</v>
      </c>
      <c r="F915" s="228" t="s">
        <v>1765</v>
      </c>
      <c r="G915" s="226"/>
      <c r="H915" s="229">
        <v>25</v>
      </c>
      <c r="I915" s="230"/>
      <c r="J915" s="226"/>
      <c r="K915" s="226"/>
      <c r="L915" s="231"/>
      <c r="M915" s="232"/>
      <c r="N915" s="233"/>
      <c r="O915" s="233"/>
      <c r="P915" s="233"/>
      <c r="Q915" s="233"/>
      <c r="R915" s="233"/>
      <c r="S915" s="233"/>
      <c r="T915" s="234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35" t="s">
        <v>170</v>
      </c>
      <c r="AU915" s="235" t="s">
        <v>88</v>
      </c>
      <c r="AV915" s="13" t="s">
        <v>88</v>
      </c>
      <c r="AW915" s="13" t="s">
        <v>37</v>
      </c>
      <c r="AX915" s="13" t="s">
        <v>78</v>
      </c>
      <c r="AY915" s="235" t="s">
        <v>157</v>
      </c>
    </row>
    <row r="916" s="13" customFormat="1">
      <c r="A916" s="13"/>
      <c r="B916" s="225"/>
      <c r="C916" s="226"/>
      <c r="D916" s="223" t="s">
        <v>170</v>
      </c>
      <c r="E916" s="226"/>
      <c r="F916" s="228" t="s">
        <v>1766</v>
      </c>
      <c r="G916" s="226"/>
      <c r="H916" s="229">
        <v>28.75</v>
      </c>
      <c r="I916" s="230"/>
      <c r="J916" s="226"/>
      <c r="K916" s="226"/>
      <c r="L916" s="231"/>
      <c r="M916" s="232"/>
      <c r="N916" s="233"/>
      <c r="O916" s="233"/>
      <c r="P916" s="233"/>
      <c r="Q916" s="233"/>
      <c r="R916" s="233"/>
      <c r="S916" s="233"/>
      <c r="T916" s="234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35" t="s">
        <v>170</v>
      </c>
      <c r="AU916" s="235" t="s">
        <v>88</v>
      </c>
      <c r="AV916" s="13" t="s">
        <v>88</v>
      </c>
      <c r="AW916" s="13" t="s">
        <v>4</v>
      </c>
      <c r="AX916" s="13" t="s">
        <v>86</v>
      </c>
      <c r="AY916" s="235" t="s">
        <v>157</v>
      </c>
    </row>
    <row r="917" s="2" customFormat="1" ht="24.15" customHeight="1">
      <c r="A917" s="39"/>
      <c r="B917" s="40"/>
      <c r="C917" s="205" t="s">
        <v>1767</v>
      </c>
      <c r="D917" s="205" t="s">
        <v>159</v>
      </c>
      <c r="E917" s="206" t="s">
        <v>1768</v>
      </c>
      <c r="F917" s="207" t="s">
        <v>1769</v>
      </c>
      <c r="G917" s="208" t="s">
        <v>320</v>
      </c>
      <c r="H917" s="209">
        <v>60</v>
      </c>
      <c r="I917" s="210"/>
      <c r="J917" s="211">
        <f>ROUND(I917*H917,2)</f>
        <v>0</v>
      </c>
      <c r="K917" s="207" t="s">
        <v>175</v>
      </c>
      <c r="L917" s="45"/>
      <c r="M917" s="212" t="s">
        <v>19</v>
      </c>
      <c r="N917" s="213" t="s">
        <v>49</v>
      </c>
      <c r="O917" s="85"/>
      <c r="P917" s="214">
        <f>O917*H917</f>
        <v>0</v>
      </c>
      <c r="Q917" s="214">
        <v>0</v>
      </c>
      <c r="R917" s="214">
        <f>Q917*H917</f>
        <v>0</v>
      </c>
      <c r="S917" s="214">
        <v>0</v>
      </c>
      <c r="T917" s="215">
        <f>S917*H917</f>
        <v>0</v>
      </c>
      <c r="U917" s="39"/>
      <c r="V917" s="39"/>
      <c r="W917" s="39"/>
      <c r="X917" s="39"/>
      <c r="Y917" s="39"/>
      <c r="Z917" s="39"/>
      <c r="AA917" s="39"/>
      <c r="AB917" s="39"/>
      <c r="AC917" s="39"/>
      <c r="AD917" s="39"/>
      <c r="AE917" s="39"/>
      <c r="AR917" s="216" t="s">
        <v>268</v>
      </c>
      <c r="AT917" s="216" t="s">
        <v>159</v>
      </c>
      <c r="AU917" s="216" t="s">
        <v>88</v>
      </c>
      <c r="AY917" s="18" t="s">
        <v>157</v>
      </c>
      <c r="BE917" s="217">
        <f>IF(N917="základní",J917,0)</f>
        <v>0</v>
      </c>
      <c r="BF917" s="217">
        <f>IF(N917="snížená",J917,0)</f>
        <v>0</v>
      </c>
      <c r="BG917" s="217">
        <f>IF(N917="zákl. přenesená",J917,0)</f>
        <v>0</v>
      </c>
      <c r="BH917" s="217">
        <f>IF(N917="sníž. přenesená",J917,0)</f>
        <v>0</v>
      </c>
      <c r="BI917" s="217">
        <f>IF(N917="nulová",J917,0)</f>
        <v>0</v>
      </c>
      <c r="BJ917" s="18" t="s">
        <v>86</v>
      </c>
      <c r="BK917" s="217">
        <f>ROUND(I917*H917,2)</f>
        <v>0</v>
      </c>
      <c r="BL917" s="18" t="s">
        <v>268</v>
      </c>
      <c r="BM917" s="216" t="s">
        <v>1770</v>
      </c>
    </row>
    <row r="918" s="2" customFormat="1">
      <c r="A918" s="39"/>
      <c r="B918" s="40"/>
      <c r="C918" s="41"/>
      <c r="D918" s="218" t="s">
        <v>166</v>
      </c>
      <c r="E918" s="41"/>
      <c r="F918" s="219" t="s">
        <v>1771</v>
      </c>
      <c r="G918" s="41"/>
      <c r="H918" s="41"/>
      <c r="I918" s="220"/>
      <c r="J918" s="41"/>
      <c r="K918" s="41"/>
      <c r="L918" s="45"/>
      <c r="M918" s="221"/>
      <c r="N918" s="222"/>
      <c r="O918" s="85"/>
      <c r="P918" s="85"/>
      <c r="Q918" s="85"/>
      <c r="R918" s="85"/>
      <c r="S918" s="85"/>
      <c r="T918" s="86"/>
      <c r="U918" s="39"/>
      <c r="V918" s="39"/>
      <c r="W918" s="39"/>
      <c r="X918" s="39"/>
      <c r="Y918" s="39"/>
      <c r="Z918" s="39"/>
      <c r="AA918" s="39"/>
      <c r="AB918" s="39"/>
      <c r="AC918" s="39"/>
      <c r="AD918" s="39"/>
      <c r="AE918" s="39"/>
      <c r="AT918" s="18" t="s">
        <v>166</v>
      </c>
      <c r="AU918" s="18" t="s">
        <v>88</v>
      </c>
    </row>
    <row r="919" s="2" customFormat="1" ht="16.5" customHeight="1">
      <c r="A919" s="39"/>
      <c r="B919" s="40"/>
      <c r="C919" s="236" t="s">
        <v>1772</v>
      </c>
      <c r="D919" s="236" t="s">
        <v>242</v>
      </c>
      <c r="E919" s="237" t="s">
        <v>1773</v>
      </c>
      <c r="F919" s="238" t="s">
        <v>1774</v>
      </c>
      <c r="G919" s="239" t="s">
        <v>320</v>
      </c>
      <c r="H919" s="240">
        <v>69</v>
      </c>
      <c r="I919" s="241"/>
      <c r="J919" s="242">
        <f>ROUND(I919*H919,2)</f>
        <v>0</v>
      </c>
      <c r="K919" s="238" t="s">
        <v>175</v>
      </c>
      <c r="L919" s="243"/>
      <c r="M919" s="244" t="s">
        <v>19</v>
      </c>
      <c r="N919" s="245" t="s">
        <v>49</v>
      </c>
      <c r="O919" s="85"/>
      <c r="P919" s="214">
        <f>O919*H919</f>
        <v>0</v>
      </c>
      <c r="Q919" s="214">
        <v>0.00076999999999999996</v>
      </c>
      <c r="R919" s="214">
        <f>Q919*H919</f>
        <v>0.053129999999999997</v>
      </c>
      <c r="S919" s="214">
        <v>0</v>
      </c>
      <c r="T919" s="215">
        <f>S919*H919</f>
        <v>0</v>
      </c>
      <c r="U919" s="39"/>
      <c r="V919" s="39"/>
      <c r="W919" s="39"/>
      <c r="X919" s="39"/>
      <c r="Y919" s="39"/>
      <c r="Z919" s="39"/>
      <c r="AA919" s="39"/>
      <c r="AB919" s="39"/>
      <c r="AC919" s="39"/>
      <c r="AD919" s="39"/>
      <c r="AE919" s="39"/>
      <c r="AR919" s="216" t="s">
        <v>357</v>
      </c>
      <c r="AT919" s="216" t="s">
        <v>242</v>
      </c>
      <c r="AU919" s="216" t="s">
        <v>88</v>
      </c>
      <c r="AY919" s="18" t="s">
        <v>157</v>
      </c>
      <c r="BE919" s="217">
        <f>IF(N919="základní",J919,0)</f>
        <v>0</v>
      </c>
      <c r="BF919" s="217">
        <f>IF(N919="snížená",J919,0)</f>
        <v>0</v>
      </c>
      <c r="BG919" s="217">
        <f>IF(N919="zákl. přenesená",J919,0)</f>
        <v>0</v>
      </c>
      <c r="BH919" s="217">
        <f>IF(N919="sníž. přenesená",J919,0)</f>
        <v>0</v>
      </c>
      <c r="BI919" s="217">
        <f>IF(N919="nulová",J919,0)</f>
        <v>0</v>
      </c>
      <c r="BJ919" s="18" t="s">
        <v>86</v>
      </c>
      <c r="BK919" s="217">
        <f>ROUND(I919*H919,2)</f>
        <v>0</v>
      </c>
      <c r="BL919" s="18" t="s">
        <v>268</v>
      </c>
      <c r="BM919" s="216" t="s">
        <v>1775</v>
      </c>
    </row>
    <row r="920" s="13" customFormat="1">
      <c r="A920" s="13"/>
      <c r="B920" s="225"/>
      <c r="C920" s="226"/>
      <c r="D920" s="223" t="s">
        <v>170</v>
      </c>
      <c r="E920" s="227" t="s">
        <v>19</v>
      </c>
      <c r="F920" s="228" t="s">
        <v>1776</v>
      </c>
      <c r="G920" s="226"/>
      <c r="H920" s="229">
        <v>60</v>
      </c>
      <c r="I920" s="230"/>
      <c r="J920" s="226"/>
      <c r="K920" s="226"/>
      <c r="L920" s="231"/>
      <c r="M920" s="232"/>
      <c r="N920" s="233"/>
      <c r="O920" s="233"/>
      <c r="P920" s="233"/>
      <c r="Q920" s="233"/>
      <c r="R920" s="233"/>
      <c r="S920" s="233"/>
      <c r="T920" s="234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35" t="s">
        <v>170</v>
      </c>
      <c r="AU920" s="235" t="s">
        <v>88</v>
      </c>
      <c r="AV920" s="13" t="s">
        <v>88</v>
      </c>
      <c r="AW920" s="13" t="s">
        <v>37</v>
      </c>
      <c r="AX920" s="13" t="s">
        <v>78</v>
      </c>
      <c r="AY920" s="235" t="s">
        <v>157</v>
      </c>
    </row>
    <row r="921" s="13" customFormat="1">
      <c r="A921" s="13"/>
      <c r="B921" s="225"/>
      <c r="C921" s="226"/>
      <c r="D921" s="223" t="s">
        <v>170</v>
      </c>
      <c r="E921" s="226"/>
      <c r="F921" s="228" t="s">
        <v>1777</v>
      </c>
      <c r="G921" s="226"/>
      <c r="H921" s="229">
        <v>69</v>
      </c>
      <c r="I921" s="230"/>
      <c r="J921" s="226"/>
      <c r="K921" s="226"/>
      <c r="L921" s="231"/>
      <c r="M921" s="232"/>
      <c r="N921" s="233"/>
      <c r="O921" s="233"/>
      <c r="P921" s="233"/>
      <c r="Q921" s="233"/>
      <c r="R921" s="233"/>
      <c r="S921" s="233"/>
      <c r="T921" s="234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T921" s="235" t="s">
        <v>170</v>
      </c>
      <c r="AU921" s="235" t="s">
        <v>88</v>
      </c>
      <c r="AV921" s="13" t="s">
        <v>88</v>
      </c>
      <c r="AW921" s="13" t="s">
        <v>4</v>
      </c>
      <c r="AX921" s="13" t="s">
        <v>86</v>
      </c>
      <c r="AY921" s="235" t="s">
        <v>157</v>
      </c>
    </row>
    <row r="922" s="2" customFormat="1" ht="21.75" customHeight="1">
      <c r="A922" s="39"/>
      <c r="B922" s="40"/>
      <c r="C922" s="205" t="s">
        <v>1778</v>
      </c>
      <c r="D922" s="205" t="s">
        <v>159</v>
      </c>
      <c r="E922" s="206" t="s">
        <v>1779</v>
      </c>
      <c r="F922" s="207" t="s">
        <v>1780</v>
      </c>
      <c r="G922" s="208" t="s">
        <v>271</v>
      </c>
      <c r="H922" s="209">
        <v>1</v>
      </c>
      <c r="I922" s="210"/>
      <c r="J922" s="211">
        <f>ROUND(I922*H922,2)</f>
        <v>0</v>
      </c>
      <c r="K922" s="207" t="s">
        <v>175</v>
      </c>
      <c r="L922" s="45"/>
      <c r="M922" s="212" t="s">
        <v>19</v>
      </c>
      <c r="N922" s="213" t="s">
        <v>49</v>
      </c>
      <c r="O922" s="85"/>
      <c r="P922" s="214">
        <f>O922*H922</f>
        <v>0</v>
      </c>
      <c r="Q922" s="214">
        <v>0</v>
      </c>
      <c r="R922" s="214">
        <f>Q922*H922</f>
        <v>0</v>
      </c>
      <c r="S922" s="214">
        <v>0</v>
      </c>
      <c r="T922" s="215">
        <f>S922*H922</f>
        <v>0</v>
      </c>
      <c r="U922" s="39"/>
      <c r="V922" s="39"/>
      <c r="W922" s="39"/>
      <c r="X922" s="39"/>
      <c r="Y922" s="39"/>
      <c r="Z922" s="39"/>
      <c r="AA922" s="39"/>
      <c r="AB922" s="39"/>
      <c r="AC922" s="39"/>
      <c r="AD922" s="39"/>
      <c r="AE922" s="39"/>
      <c r="AR922" s="216" t="s">
        <v>268</v>
      </c>
      <c r="AT922" s="216" t="s">
        <v>159</v>
      </c>
      <c r="AU922" s="216" t="s">
        <v>88</v>
      </c>
      <c r="AY922" s="18" t="s">
        <v>157</v>
      </c>
      <c r="BE922" s="217">
        <f>IF(N922="základní",J922,0)</f>
        <v>0</v>
      </c>
      <c r="BF922" s="217">
        <f>IF(N922="snížená",J922,0)</f>
        <v>0</v>
      </c>
      <c r="BG922" s="217">
        <f>IF(N922="zákl. přenesená",J922,0)</f>
        <v>0</v>
      </c>
      <c r="BH922" s="217">
        <f>IF(N922="sníž. přenesená",J922,0)</f>
        <v>0</v>
      </c>
      <c r="BI922" s="217">
        <f>IF(N922="nulová",J922,0)</f>
        <v>0</v>
      </c>
      <c r="BJ922" s="18" t="s">
        <v>86</v>
      </c>
      <c r="BK922" s="217">
        <f>ROUND(I922*H922,2)</f>
        <v>0</v>
      </c>
      <c r="BL922" s="18" t="s">
        <v>268</v>
      </c>
      <c r="BM922" s="216" t="s">
        <v>1781</v>
      </c>
    </row>
    <row r="923" s="2" customFormat="1">
      <c r="A923" s="39"/>
      <c r="B923" s="40"/>
      <c r="C923" s="41"/>
      <c r="D923" s="218" t="s">
        <v>166</v>
      </c>
      <c r="E923" s="41"/>
      <c r="F923" s="219" t="s">
        <v>1782</v>
      </c>
      <c r="G923" s="41"/>
      <c r="H923" s="41"/>
      <c r="I923" s="220"/>
      <c r="J923" s="41"/>
      <c r="K923" s="41"/>
      <c r="L923" s="45"/>
      <c r="M923" s="221"/>
      <c r="N923" s="222"/>
      <c r="O923" s="85"/>
      <c r="P923" s="85"/>
      <c r="Q923" s="85"/>
      <c r="R923" s="85"/>
      <c r="S923" s="85"/>
      <c r="T923" s="86"/>
      <c r="U923" s="39"/>
      <c r="V923" s="39"/>
      <c r="W923" s="39"/>
      <c r="X923" s="39"/>
      <c r="Y923" s="39"/>
      <c r="Z923" s="39"/>
      <c r="AA923" s="39"/>
      <c r="AB923" s="39"/>
      <c r="AC923" s="39"/>
      <c r="AD923" s="39"/>
      <c r="AE923" s="39"/>
      <c r="AT923" s="18" t="s">
        <v>166</v>
      </c>
      <c r="AU923" s="18" t="s">
        <v>88</v>
      </c>
    </row>
    <row r="924" s="2" customFormat="1" ht="16.5" customHeight="1">
      <c r="A924" s="39"/>
      <c r="B924" s="40"/>
      <c r="C924" s="236" t="s">
        <v>1783</v>
      </c>
      <c r="D924" s="236" t="s">
        <v>242</v>
      </c>
      <c r="E924" s="237" t="s">
        <v>1784</v>
      </c>
      <c r="F924" s="238" t="s">
        <v>1785</v>
      </c>
      <c r="G924" s="239" t="s">
        <v>271</v>
      </c>
      <c r="H924" s="240">
        <v>1</v>
      </c>
      <c r="I924" s="241"/>
      <c r="J924" s="242">
        <f>ROUND(I924*H924,2)</f>
        <v>0</v>
      </c>
      <c r="K924" s="238" t="s">
        <v>175</v>
      </c>
      <c r="L924" s="243"/>
      <c r="M924" s="244" t="s">
        <v>19</v>
      </c>
      <c r="N924" s="245" t="s">
        <v>49</v>
      </c>
      <c r="O924" s="85"/>
      <c r="P924" s="214">
        <f>O924*H924</f>
        <v>0</v>
      </c>
      <c r="Q924" s="214">
        <v>0.0019</v>
      </c>
      <c r="R924" s="214">
        <f>Q924*H924</f>
        <v>0.0019</v>
      </c>
      <c r="S924" s="214">
        <v>0</v>
      </c>
      <c r="T924" s="215">
        <f>S924*H924</f>
        <v>0</v>
      </c>
      <c r="U924" s="39"/>
      <c r="V924" s="39"/>
      <c r="W924" s="39"/>
      <c r="X924" s="39"/>
      <c r="Y924" s="39"/>
      <c r="Z924" s="39"/>
      <c r="AA924" s="39"/>
      <c r="AB924" s="39"/>
      <c r="AC924" s="39"/>
      <c r="AD924" s="39"/>
      <c r="AE924" s="39"/>
      <c r="AR924" s="216" t="s">
        <v>357</v>
      </c>
      <c r="AT924" s="216" t="s">
        <v>242</v>
      </c>
      <c r="AU924" s="216" t="s">
        <v>88</v>
      </c>
      <c r="AY924" s="18" t="s">
        <v>157</v>
      </c>
      <c r="BE924" s="217">
        <f>IF(N924="základní",J924,0)</f>
        <v>0</v>
      </c>
      <c r="BF924" s="217">
        <f>IF(N924="snížená",J924,0)</f>
        <v>0</v>
      </c>
      <c r="BG924" s="217">
        <f>IF(N924="zákl. přenesená",J924,0)</f>
        <v>0</v>
      </c>
      <c r="BH924" s="217">
        <f>IF(N924="sníž. přenesená",J924,0)</f>
        <v>0</v>
      </c>
      <c r="BI924" s="217">
        <f>IF(N924="nulová",J924,0)</f>
        <v>0</v>
      </c>
      <c r="BJ924" s="18" t="s">
        <v>86</v>
      </c>
      <c r="BK924" s="217">
        <f>ROUND(I924*H924,2)</f>
        <v>0</v>
      </c>
      <c r="BL924" s="18" t="s">
        <v>268</v>
      </c>
      <c r="BM924" s="216" t="s">
        <v>1786</v>
      </c>
    </row>
    <row r="925" s="13" customFormat="1">
      <c r="A925" s="13"/>
      <c r="B925" s="225"/>
      <c r="C925" s="226"/>
      <c r="D925" s="223" t="s">
        <v>170</v>
      </c>
      <c r="E925" s="227" t="s">
        <v>19</v>
      </c>
      <c r="F925" s="228" t="s">
        <v>1787</v>
      </c>
      <c r="G925" s="226"/>
      <c r="H925" s="229">
        <v>1</v>
      </c>
      <c r="I925" s="230"/>
      <c r="J925" s="226"/>
      <c r="K925" s="226"/>
      <c r="L925" s="231"/>
      <c r="M925" s="232"/>
      <c r="N925" s="233"/>
      <c r="O925" s="233"/>
      <c r="P925" s="233"/>
      <c r="Q925" s="233"/>
      <c r="R925" s="233"/>
      <c r="S925" s="233"/>
      <c r="T925" s="234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235" t="s">
        <v>170</v>
      </c>
      <c r="AU925" s="235" t="s">
        <v>88</v>
      </c>
      <c r="AV925" s="13" t="s">
        <v>88</v>
      </c>
      <c r="AW925" s="13" t="s">
        <v>37</v>
      </c>
      <c r="AX925" s="13" t="s">
        <v>78</v>
      </c>
      <c r="AY925" s="235" t="s">
        <v>157</v>
      </c>
    </row>
    <row r="926" s="2" customFormat="1" ht="24.15" customHeight="1">
      <c r="A926" s="39"/>
      <c r="B926" s="40"/>
      <c r="C926" s="205" t="s">
        <v>1788</v>
      </c>
      <c r="D926" s="205" t="s">
        <v>159</v>
      </c>
      <c r="E926" s="206" t="s">
        <v>1789</v>
      </c>
      <c r="F926" s="207" t="s">
        <v>1790</v>
      </c>
      <c r="G926" s="208" t="s">
        <v>1337</v>
      </c>
      <c r="H926" s="209">
        <v>1</v>
      </c>
      <c r="I926" s="210"/>
      <c r="J926" s="211">
        <f>ROUND(I926*H926,2)</f>
        <v>0</v>
      </c>
      <c r="K926" s="207" t="s">
        <v>19</v>
      </c>
      <c r="L926" s="45"/>
      <c r="M926" s="212" t="s">
        <v>19</v>
      </c>
      <c r="N926" s="213" t="s">
        <v>49</v>
      </c>
      <c r="O926" s="85"/>
      <c r="P926" s="214">
        <f>O926*H926</f>
        <v>0</v>
      </c>
      <c r="Q926" s="214">
        <v>0</v>
      </c>
      <c r="R926" s="214">
        <f>Q926*H926</f>
        <v>0</v>
      </c>
      <c r="S926" s="214">
        <v>0</v>
      </c>
      <c r="T926" s="215">
        <f>S926*H926</f>
        <v>0</v>
      </c>
      <c r="U926" s="39"/>
      <c r="V926" s="39"/>
      <c r="W926" s="39"/>
      <c r="X926" s="39"/>
      <c r="Y926" s="39"/>
      <c r="Z926" s="39"/>
      <c r="AA926" s="39"/>
      <c r="AB926" s="39"/>
      <c r="AC926" s="39"/>
      <c r="AD926" s="39"/>
      <c r="AE926" s="39"/>
      <c r="AR926" s="216" t="s">
        <v>268</v>
      </c>
      <c r="AT926" s="216" t="s">
        <v>159</v>
      </c>
      <c r="AU926" s="216" t="s">
        <v>88</v>
      </c>
      <c r="AY926" s="18" t="s">
        <v>157</v>
      </c>
      <c r="BE926" s="217">
        <f>IF(N926="základní",J926,0)</f>
        <v>0</v>
      </c>
      <c r="BF926" s="217">
        <f>IF(N926="snížená",J926,0)</f>
        <v>0</v>
      </c>
      <c r="BG926" s="217">
        <f>IF(N926="zákl. přenesená",J926,0)</f>
        <v>0</v>
      </c>
      <c r="BH926" s="217">
        <f>IF(N926="sníž. přenesená",J926,0)</f>
        <v>0</v>
      </c>
      <c r="BI926" s="217">
        <f>IF(N926="nulová",J926,0)</f>
        <v>0</v>
      </c>
      <c r="BJ926" s="18" t="s">
        <v>86</v>
      </c>
      <c r="BK926" s="217">
        <f>ROUND(I926*H926,2)</f>
        <v>0</v>
      </c>
      <c r="BL926" s="18" t="s">
        <v>268</v>
      </c>
      <c r="BM926" s="216" t="s">
        <v>1791</v>
      </c>
    </row>
    <row r="927" s="2" customFormat="1">
      <c r="A927" s="39"/>
      <c r="B927" s="40"/>
      <c r="C927" s="41"/>
      <c r="D927" s="223" t="s">
        <v>168</v>
      </c>
      <c r="E927" s="41"/>
      <c r="F927" s="224" t="s">
        <v>1792</v>
      </c>
      <c r="G927" s="41"/>
      <c r="H927" s="41"/>
      <c r="I927" s="220"/>
      <c r="J927" s="41"/>
      <c r="K927" s="41"/>
      <c r="L927" s="45"/>
      <c r="M927" s="221"/>
      <c r="N927" s="222"/>
      <c r="O927" s="85"/>
      <c r="P927" s="85"/>
      <c r="Q927" s="85"/>
      <c r="R927" s="85"/>
      <c r="S927" s="85"/>
      <c r="T927" s="86"/>
      <c r="U927" s="39"/>
      <c r="V927" s="39"/>
      <c r="W927" s="39"/>
      <c r="X927" s="39"/>
      <c r="Y927" s="39"/>
      <c r="Z927" s="39"/>
      <c r="AA927" s="39"/>
      <c r="AB927" s="39"/>
      <c r="AC927" s="39"/>
      <c r="AD927" s="39"/>
      <c r="AE927" s="39"/>
      <c r="AT927" s="18" t="s">
        <v>168</v>
      </c>
      <c r="AU927" s="18" t="s">
        <v>88</v>
      </c>
    </row>
    <row r="928" s="13" customFormat="1">
      <c r="A928" s="13"/>
      <c r="B928" s="225"/>
      <c r="C928" s="226"/>
      <c r="D928" s="223" t="s">
        <v>170</v>
      </c>
      <c r="E928" s="227" t="s">
        <v>19</v>
      </c>
      <c r="F928" s="228" t="s">
        <v>1787</v>
      </c>
      <c r="G928" s="226"/>
      <c r="H928" s="229">
        <v>1</v>
      </c>
      <c r="I928" s="230"/>
      <c r="J928" s="226"/>
      <c r="K928" s="226"/>
      <c r="L928" s="231"/>
      <c r="M928" s="232"/>
      <c r="N928" s="233"/>
      <c r="O928" s="233"/>
      <c r="P928" s="233"/>
      <c r="Q928" s="233"/>
      <c r="R928" s="233"/>
      <c r="S928" s="233"/>
      <c r="T928" s="234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T928" s="235" t="s">
        <v>170</v>
      </c>
      <c r="AU928" s="235" t="s">
        <v>88</v>
      </c>
      <c r="AV928" s="13" t="s">
        <v>88</v>
      </c>
      <c r="AW928" s="13" t="s">
        <v>37</v>
      </c>
      <c r="AX928" s="13" t="s">
        <v>78</v>
      </c>
      <c r="AY928" s="235" t="s">
        <v>157</v>
      </c>
    </row>
    <row r="929" s="2" customFormat="1" ht="24.15" customHeight="1">
      <c r="A929" s="39"/>
      <c r="B929" s="40"/>
      <c r="C929" s="205" t="s">
        <v>1793</v>
      </c>
      <c r="D929" s="205" t="s">
        <v>159</v>
      </c>
      <c r="E929" s="206" t="s">
        <v>1794</v>
      </c>
      <c r="F929" s="207" t="s">
        <v>1795</v>
      </c>
      <c r="G929" s="208" t="s">
        <v>271</v>
      </c>
      <c r="H929" s="209">
        <v>3</v>
      </c>
      <c r="I929" s="210"/>
      <c r="J929" s="211">
        <f>ROUND(I929*H929,2)</f>
        <v>0</v>
      </c>
      <c r="K929" s="207" t="s">
        <v>175</v>
      </c>
      <c r="L929" s="45"/>
      <c r="M929" s="212" t="s">
        <v>19</v>
      </c>
      <c r="N929" s="213" t="s">
        <v>49</v>
      </c>
      <c r="O929" s="85"/>
      <c r="P929" s="214">
        <f>O929*H929</f>
        <v>0</v>
      </c>
      <c r="Q929" s="214">
        <v>0</v>
      </c>
      <c r="R929" s="214">
        <f>Q929*H929</f>
        <v>0</v>
      </c>
      <c r="S929" s="214">
        <v>0</v>
      </c>
      <c r="T929" s="215">
        <f>S929*H929</f>
        <v>0</v>
      </c>
      <c r="U929" s="39"/>
      <c r="V929" s="39"/>
      <c r="W929" s="39"/>
      <c r="X929" s="39"/>
      <c r="Y929" s="39"/>
      <c r="Z929" s="39"/>
      <c r="AA929" s="39"/>
      <c r="AB929" s="39"/>
      <c r="AC929" s="39"/>
      <c r="AD929" s="39"/>
      <c r="AE929" s="39"/>
      <c r="AR929" s="216" t="s">
        <v>268</v>
      </c>
      <c r="AT929" s="216" t="s">
        <v>159</v>
      </c>
      <c r="AU929" s="216" t="s">
        <v>88</v>
      </c>
      <c r="AY929" s="18" t="s">
        <v>157</v>
      </c>
      <c r="BE929" s="217">
        <f>IF(N929="základní",J929,0)</f>
        <v>0</v>
      </c>
      <c r="BF929" s="217">
        <f>IF(N929="snížená",J929,0)</f>
        <v>0</v>
      </c>
      <c r="BG929" s="217">
        <f>IF(N929="zákl. přenesená",J929,0)</f>
        <v>0</v>
      </c>
      <c r="BH929" s="217">
        <f>IF(N929="sníž. přenesená",J929,0)</f>
        <v>0</v>
      </c>
      <c r="BI929" s="217">
        <f>IF(N929="nulová",J929,0)</f>
        <v>0</v>
      </c>
      <c r="BJ929" s="18" t="s">
        <v>86</v>
      </c>
      <c r="BK929" s="217">
        <f>ROUND(I929*H929,2)</f>
        <v>0</v>
      </c>
      <c r="BL929" s="18" t="s">
        <v>268</v>
      </c>
      <c r="BM929" s="216" t="s">
        <v>1796</v>
      </c>
    </row>
    <row r="930" s="2" customFormat="1">
      <c r="A930" s="39"/>
      <c r="B930" s="40"/>
      <c r="C930" s="41"/>
      <c r="D930" s="218" t="s">
        <v>166</v>
      </c>
      <c r="E930" s="41"/>
      <c r="F930" s="219" t="s">
        <v>1797</v>
      </c>
      <c r="G930" s="41"/>
      <c r="H930" s="41"/>
      <c r="I930" s="220"/>
      <c r="J930" s="41"/>
      <c r="K930" s="41"/>
      <c r="L930" s="45"/>
      <c r="M930" s="221"/>
      <c r="N930" s="222"/>
      <c r="O930" s="85"/>
      <c r="P930" s="85"/>
      <c r="Q930" s="85"/>
      <c r="R930" s="85"/>
      <c r="S930" s="85"/>
      <c r="T930" s="86"/>
      <c r="U930" s="39"/>
      <c r="V930" s="39"/>
      <c r="W930" s="39"/>
      <c r="X930" s="39"/>
      <c r="Y930" s="39"/>
      <c r="Z930" s="39"/>
      <c r="AA930" s="39"/>
      <c r="AB930" s="39"/>
      <c r="AC930" s="39"/>
      <c r="AD930" s="39"/>
      <c r="AE930" s="39"/>
      <c r="AT930" s="18" t="s">
        <v>166</v>
      </c>
      <c r="AU930" s="18" t="s">
        <v>88</v>
      </c>
    </row>
    <row r="931" s="2" customFormat="1" ht="16.5" customHeight="1">
      <c r="A931" s="39"/>
      <c r="B931" s="40"/>
      <c r="C931" s="236" t="s">
        <v>1798</v>
      </c>
      <c r="D931" s="236" t="s">
        <v>242</v>
      </c>
      <c r="E931" s="237" t="s">
        <v>1799</v>
      </c>
      <c r="F931" s="238" t="s">
        <v>1800</v>
      </c>
      <c r="G931" s="239" t="s">
        <v>271</v>
      </c>
      <c r="H931" s="240">
        <v>3</v>
      </c>
      <c r="I931" s="241"/>
      <c r="J931" s="242">
        <f>ROUND(I931*H931,2)</f>
        <v>0</v>
      </c>
      <c r="K931" s="238" t="s">
        <v>175</v>
      </c>
      <c r="L931" s="243"/>
      <c r="M931" s="244" t="s">
        <v>19</v>
      </c>
      <c r="N931" s="245" t="s">
        <v>49</v>
      </c>
      <c r="O931" s="85"/>
      <c r="P931" s="214">
        <f>O931*H931</f>
        <v>0</v>
      </c>
      <c r="Q931" s="214">
        <v>4.0000000000000003E-05</v>
      </c>
      <c r="R931" s="214">
        <f>Q931*H931</f>
        <v>0.00012000000000000002</v>
      </c>
      <c r="S931" s="214">
        <v>0</v>
      </c>
      <c r="T931" s="215">
        <f>S931*H931</f>
        <v>0</v>
      </c>
      <c r="U931" s="39"/>
      <c r="V931" s="39"/>
      <c r="W931" s="39"/>
      <c r="X931" s="39"/>
      <c r="Y931" s="39"/>
      <c r="Z931" s="39"/>
      <c r="AA931" s="39"/>
      <c r="AB931" s="39"/>
      <c r="AC931" s="39"/>
      <c r="AD931" s="39"/>
      <c r="AE931" s="39"/>
      <c r="AR931" s="216" t="s">
        <v>357</v>
      </c>
      <c r="AT931" s="216" t="s">
        <v>242</v>
      </c>
      <c r="AU931" s="216" t="s">
        <v>88</v>
      </c>
      <c r="AY931" s="18" t="s">
        <v>157</v>
      </c>
      <c r="BE931" s="217">
        <f>IF(N931="základní",J931,0)</f>
        <v>0</v>
      </c>
      <c r="BF931" s="217">
        <f>IF(N931="snížená",J931,0)</f>
        <v>0</v>
      </c>
      <c r="BG931" s="217">
        <f>IF(N931="zákl. přenesená",J931,0)</f>
        <v>0</v>
      </c>
      <c r="BH931" s="217">
        <f>IF(N931="sníž. přenesená",J931,0)</f>
        <v>0</v>
      </c>
      <c r="BI931" s="217">
        <f>IF(N931="nulová",J931,0)</f>
        <v>0</v>
      </c>
      <c r="BJ931" s="18" t="s">
        <v>86</v>
      </c>
      <c r="BK931" s="217">
        <f>ROUND(I931*H931,2)</f>
        <v>0</v>
      </c>
      <c r="BL931" s="18" t="s">
        <v>268</v>
      </c>
      <c r="BM931" s="216" t="s">
        <v>1801</v>
      </c>
    </row>
    <row r="932" s="13" customFormat="1">
      <c r="A932" s="13"/>
      <c r="B932" s="225"/>
      <c r="C932" s="226"/>
      <c r="D932" s="223" t="s">
        <v>170</v>
      </c>
      <c r="E932" s="227" t="s">
        <v>19</v>
      </c>
      <c r="F932" s="228" t="s">
        <v>1802</v>
      </c>
      <c r="G932" s="226"/>
      <c r="H932" s="229">
        <v>3</v>
      </c>
      <c r="I932" s="230"/>
      <c r="J932" s="226"/>
      <c r="K932" s="226"/>
      <c r="L932" s="231"/>
      <c r="M932" s="232"/>
      <c r="N932" s="233"/>
      <c r="O932" s="233"/>
      <c r="P932" s="233"/>
      <c r="Q932" s="233"/>
      <c r="R932" s="233"/>
      <c r="S932" s="233"/>
      <c r="T932" s="234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235" t="s">
        <v>170</v>
      </c>
      <c r="AU932" s="235" t="s">
        <v>88</v>
      </c>
      <c r="AV932" s="13" t="s">
        <v>88</v>
      </c>
      <c r="AW932" s="13" t="s">
        <v>37</v>
      </c>
      <c r="AX932" s="13" t="s">
        <v>78</v>
      </c>
      <c r="AY932" s="235" t="s">
        <v>157</v>
      </c>
    </row>
    <row r="933" s="2" customFormat="1" ht="16.5" customHeight="1">
      <c r="A933" s="39"/>
      <c r="B933" s="40"/>
      <c r="C933" s="236" t="s">
        <v>1803</v>
      </c>
      <c r="D933" s="236" t="s">
        <v>242</v>
      </c>
      <c r="E933" s="237" t="s">
        <v>1804</v>
      </c>
      <c r="F933" s="238" t="s">
        <v>1805</v>
      </c>
      <c r="G933" s="239" t="s">
        <v>271</v>
      </c>
      <c r="H933" s="240">
        <v>3</v>
      </c>
      <c r="I933" s="241"/>
      <c r="J933" s="242">
        <f>ROUND(I933*H933,2)</f>
        <v>0</v>
      </c>
      <c r="K933" s="238" t="s">
        <v>175</v>
      </c>
      <c r="L933" s="243"/>
      <c r="M933" s="244" t="s">
        <v>19</v>
      </c>
      <c r="N933" s="245" t="s">
        <v>49</v>
      </c>
      <c r="O933" s="85"/>
      <c r="P933" s="214">
        <f>O933*H933</f>
        <v>0</v>
      </c>
      <c r="Q933" s="214">
        <v>3.0000000000000001E-05</v>
      </c>
      <c r="R933" s="214">
        <f>Q933*H933</f>
        <v>9.0000000000000006E-05</v>
      </c>
      <c r="S933" s="214">
        <v>0</v>
      </c>
      <c r="T933" s="215">
        <f>S933*H933</f>
        <v>0</v>
      </c>
      <c r="U933" s="39"/>
      <c r="V933" s="39"/>
      <c r="W933" s="39"/>
      <c r="X933" s="39"/>
      <c r="Y933" s="39"/>
      <c r="Z933" s="39"/>
      <c r="AA933" s="39"/>
      <c r="AB933" s="39"/>
      <c r="AC933" s="39"/>
      <c r="AD933" s="39"/>
      <c r="AE933" s="39"/>
      <c r="AR933" s="216" t="s">
        <v>357</v>
      </c>
      <c r="AT933" s="216" t="s">
        <v>242</v>
      </c>
      <c r="AU933" s="216" t="s">
        <v>88</v>
      </c>
      <c r="AY933" s="18" t="s">
        <v>157</v>
      </c>
      <c r="BE933" s="217">
        <f>IF(N933="základní",J933,0)</f>
        <v>0</v>
      </c>
      <c r="BF933" s="217">
        <f>IF(N933="snížená",J933,0)</f>
        <v>0</v>
      </c>
      <c r="BG933" s="217">
        <f>IF(N933="zákl. přenesená",J933,0)</f>
        <v>0</v>
      </c>
      <c r="BH933" s="217">
        <f>IF(N933="sníž. přenesená",J933,0)</f>
        <v>0</v>
      </c>
      <c r="BI933" s="217">
        <f>IF(N933="nulová",J933,0)</f>
        <v>0</v>
      </c>
      <c r="BJ933" s="18" t="s">
        <v>86</v>
      </c>
      <c r="BK933" s="217">
        <f>ROUND(I933*H933,2)</f>
        <v>0</v>
      </c>
      <c r="BL933" s="18" t="s">
        <v>268</v>
      </c>
      <c r="BM933" s="216" t="s">
        <v>1806</v>
      </c>
    </row>
    <row r="934" s="13" customFormat="1">
      <c r="A934" s="13"/>
      <c r="B934" s="225"/>
      <c r="C934" s="226"/>
      <c r="D934" s="223" t="s">
        <v>170</v>
      </c>
      <c r="E934" s="227" t="s">
        <v>19</v>
      </c>
      <c r="F934" s="228" t="s">
        <v>1802</v>
      </c>
      <c r="G934" s="226"/>
      <c r="H934" s="229">
        <v>3</v>
      </c>
      <c r="I934" s="230"/>
      <c r="J934" s="226"/>
      <c r="K934" s="226"/>
      <c r="L934" s="231"/>
      <c r="M934" s="232"/>
      <c r="N934" s="233"/>
      <c r="O934" s="233"/>
      <c r="P934" s="233"/>
      <c r="Q934" s="233"/>
      <c r="R934" s="233"/>
      <c r="S934" s="233"/>
      <c r="T934" s="234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T934" s="235" t="s">
        <v>170</v>
      </c>
      <c r="AU934" s="235" t="s">
        <v>88</v>
      </c>
      <c r="AV934" s="13" t="s">
        <v>88</v>
      </c>
      <c r="AW934" s="13" t="s">
        <v>37</v>
      </c>
      <c r="AX934" s="13" t="s">
        <v>78</v>
      </c>
      <c r="AY934" s="235" t="s">
        <v>157</v>
      </c>
    </row>
    <row r="935" s="2" customFormat="1" ht="16.5" customHeight="1">
      <c r="A935" s="39"/>
      <c r="B935" s="40"/>
      <c r="C935" s="236" t="s">
        <v>1807</v>
      </c>
      <c r="D935" s="236" t="s">
        <v>242</v>
      </c>
      <c r="E935" s="237" t="s">
        <v>1808</v>
      </c>
      <c r="F935" s="238" t="s">
        <v>1809</v>
      </c>
      <c r="G935" s="239" t="s">
        <v>271</v>
      </c>
      <c r="H935" s="240">
        <v>3</v>
      </c>
      <c r="I935" s="241"/>
      <c r="J935" s="242">
        <f>ROUND(I935*H935,2)</f>
        <v>0</v>
      </c>
      <c r="K935" s="238" t="s">
        <v>175</v>
      </c>
      <c r="L935" s="243"/>
      <c r="M935" s="244" t="s">
        <v>19</v>
      </c>
      <c r="N935" s="245" t="s">
        <v>49</v>
      </c>
      <c r="O935" s="85"/>
      <c r="P935" s="214">
        <f>O935*H935</f>
        <v>0</v>
      </c>
      <c r="Q935" s="214">
        <v>1.0000000000000001E-05</v>
      </c>
      <c r="R935" s="214">
        <f>Q935*H935</f>
        <v>3.0000000000000004E-05</v>
      </c>
      <c r="S935" s="214">
        <v>0</v>
      </c>
      <c r="T935" s="215">
        <f>S935*H935</f>
        <v>0</v>
      </c>
      <c r="U935" s="39"/>
      <c r="V935" s="39"/>
      <c r="W935" s="39"/>
      <c r="X935" s="39"/>
      <c r="Y935" s="39"/>
      <c r="Z935" s="39"/>
      <c r="AA935" s="39"/>
      <c r="AB935" s="39"/>
      <c r="AC935" s="39"/>
      <c r="AD935" s="39"/>
      <c r="AE935" s="39"/>
      <c r="AR935" s="216" t="s">
        <v>357</v>
      </c>
      <c r="AT935" s="216" t="s">
        <v>242</v>
      </c>
      <c r="AU935" s="216" t="s">
        <v>88</v>
      </c>
      <c r="AY935" s="18" t="s">
        <v>157</v>
      </c>
      <c r="BE935" s="217">
        <f>IF(N935="základní",J935,0)</f>
        <v>0</v>
      </c>
      <c r="BF935" s="217">
        <f>IF(N935="snížená",J935,0)</f>
        <v>0</v>
      </c>
      <c r="BG935" s="217">
        <f>IF(N935="zákl. přenesená",J935,0)</f>
        <v>0</v>
      </c>
      <c r="BH935" s="217">
        <f>IF(N935="sníž. přenesená",J935,0)</f>
        <v>0</v>
      </c>
      <c r="BI935" s="217">
        <f>IF(N935="nulová",J935,0)</f>
        <v>0</v>
      </c>
      <c r="BJ935" s="18" t="s">
        <v>86</v>
      </c>
      <c r="BK935" s="217">
        <f>ROUND(I935*H935,2)</f>
        <v>0</v>
      </c>
      <c r="BL935" s="18" t="s">
        <v>268</v>
      </c>
      <c r="BM935" s="216" t="s">
        <v>1810</v>
      </c>
    </row>
    <row r="936" s="13" customFormat="1">
      <c r="A936" s="13"/>
      <c r="B936" s="225"/>
      <c r="C936" s="226"/>
      <c r="D936" s="223" t="s">
        <v>170</v>
      </c>
      <c r="E936" s="227" t="s">
        <v>19</v>
      </c>
      <c r="F936" s="228" t="s">
        <v>1802</v>
      </c>
      <c r="G936" s="226"/>
      <c r="H936" s="229">
        <v>3</v>
      </c>
      <c r="I936" s="230"/>
      <c r="J936" s="226"/>
      <c r="K936" s="226"/>
      <c r="L936" s="231"/>
      <c r="M936" s="232"/>
      <c r="N936" s="233"/>
      <c r="O936" s="233"/>
      <c r="P936" s="233"/>
      <c r="Q936" s="233"/>
      <c r="R936" s="233"/>
      <c r="S936" s="233"/>
      <c r="T936" s="234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T936" s="235" t="s">
        <v>170</v>
      </c>
      <c r="AU936" s="235" t="s">
        <v>88</v>
      </c>
      <c r="AV936" s="13" t="s">
        <v>88</v>
      </c>
      <c r="AW936" s="13" t="s">
        <v>37</v>
      </c>
      <c r="AX936" s="13" t="s">
        <v>78</v>
      </c>
      <c r="AY936" s="235" t="s">
        <v>157</v>
      </c>
    </row>
    <row r="937" s="2" customFormat="1" ht="24.15" customHeight="1">
      <c r="A937" s="39"/>
      <c r="B937" s="40"/>
      <c r="C937" s="205" t="s">
        <v>1811</v>
      </c>
      <c r="D937" s="205" t="s">
        <v>159</v>
      </c>
      <c r="E937" s="206" t="s">
        <v>1812</v>
      </c>
      <c r="F937" s="207" t="s">
        <v>1813</v>
      </c>
      <c r="G937" s="208" t="s">
        <v>271</v>
      </c>
      <c r="H937" s="209">
        <v>6</v>
      </c>
      <c r="I937" s="210"/>
      <c r="J937" s="211">
        <f>ROUND(I937*H937,2)</f>
        <v>0</v>
      </c>
      <c r="K937" s="207" t="s">
        <v>175</v>
      </c>
      <c r="L937" s="45"/>
      <c r="M937" s="212" t="s">
        <v>19</v>
      </c>
      <c r="N937" s="213" t="s">
        <v>49</v>
      </c>
      <c r="O937" s="85"/>
      <c r="P937" s="214">
        <f>O937*H937</f>
        <v>0</v>
      </c>
      <c r="Q937" s="214">
        <v>0</v>
      </c>
      <c r="R937" s="214">
        <f>Q937*H937</f>
        <v>0</v>
      </c>
      <c r="S937" s="214">
        <v>0</v>
      </c>
      <c r="T937" s="215">
        <f>S937*H937</f>
        <v>0</v>
      </c>
      <c r="U937" s="39"/>
      <c r="V937" s="39"/>
      <c r="W937" s="39"/>
      <c r="X937" s="39"/>
      <c r="Y937" s="39"/>
      <c r="Z937" s="39"/>
      <c r="AA937" s="39"/>
      <c r="AB937" s="39"/>
      <c r="AC937" s="39"/>
      <c r="AD937" s="39"/>
      <c r="AE937" s="39"/>
      <c r="AR937" s="216" t="s">
        <v>268</v>
      </c>
      <c r="AT937" s="216" t="s">
        <v>159</v>
      </c>
      <c r="AU937" s="216" t="s">
        <v>88</v>
      </c>
      <c r="AY937" s="18" t="s">
        <v>157</v>
      </c>
      <c r="BE937" s="217">
        <f>IF(N937="základní",J937,0)</f>
        <v>0</v>
      </c>
      <c r="BF937" s="217">
        <f>IF(N937="snížená",J937,0)</f>
        <v>0</v>
      </c>
      <c r="BG937" s="217">
        <f>IF(N937="zákl. přenesená",J937,0)</f>
        <v>0</v>
      </c>
      <c r="BH937" s="217">
        <f>IF(N937="sníž. přenesená",J937,0)</f>
        <v>0</v>
      </c>
      <c r="BI937" s="217">
        <f>IF(N937="nulová",J937,0)</f>
        <v>0</v>
      </c>
      <c r="BJ937" s="18" t="s">
        <v>86</v>
      </c>
      <c r="BK937" s="217">
        <f>ROUND(I937*H937,2)</f>
        <v>0</v>
      </c>
      <c r="BL937" s="18" t="s">
        <v>268</v>
      </c>
      <c r="BM937" s="216" t="s">
        <v>1814</v>
      </c>
    </row>
    <row r="938" s="2" customFormat="1">
      <c r="A938" s="39"/>
      <c r="B938" s="40"/>
      <c r="C938" s="41"/>
      <c r="D938" s="218" t="s">
        <v>166</v>
      </c>
      <c r="E938" s="41"/>
      <c r="F938" s="219" t="s">
        <v>1815</v>
      </c>
      <c r="G938" s="41"/>
      <c r="H938" s="41"/>
      <c r="I938" s="220"/>
      <c r="J938" s="41"/>
      <c r="K938" s="41"/>
      <c r="L938" s="45"/>
      <c r="M938" s="221"/>
      <c r="N938" s="222"/>
      <c r="O938" s="85"/>
      <c r="P938" s="85"/>
      <c r="Q938" s="85"/>
      <c r="R938" s="85"/>
      <c r="S938" s="85"/>
      <c r="T938" s="86"/>
      <c r="U938" s="39"/>
      <c r="V938" s="39"/>
      <c r="W938" s="39"/>
      <c r="X938" s="39"/>
      <c r="Y938" s="39"/>
      <c r="Z938" s="39"/>
      <c r="AA938" s="39"/>
      <c r="AB938" s="39"/>
      <c r="AC938" s="39"/>
      <c r="AD938" s="39"/>
      <c r="AE938" s="39"/>
      <c r="AT938" s="18" t="s">
        <v>166</v>
      </c>
      <c r="AU938" s="18" t="s">
        <v>88</v>
      </c>
    </row>
    <row r="939" s="2" customFormat="1" ht="16.5" customHeight="1">
      <c r="A939" s="39"/>
      <c r="B939" s="40"/>
      <c r="C939" s="236" t="s">
        <v>1816</v>
      </c>
      <c r="D939" s="236" t="s">
        <v>242</v>
      </c>
      <c r="E939" s="237" t="s">
        <v>1817</v>
      </c>
      <c r="F939" s="238" t="s">
        <v>1818</v>
      </c>
      <c r="G939" s="239" t="s">
        <v>271</v>
      </c>
      <c r="H939" s="240">
        <v>6</v>
      </c>
      <c r="I939" s="241"/>
      <c r="J939" s="242">
        <f>ROUND(I939*H939,2)</f>
        <v>0</v>
      </c>
      <c r="K939" s="238" t="s">
        <v>175</v>
      </c>
      <c r="L939" s="243"/>
      <c r="M939" s="244" t="s">
        <v>19</v>
      </c>
      <c r="N939" s="245" t="s">
        <v>49</v>
      </c>
      <c r="O939" s="85"/>
      <c r="P939" s="214">
        <f>O939*H939</f>
        <v>0</v>
      </c>
      <c r="Q939" s="214">
        <v>4.0000000000000003E-05</v>
      </c>
      <c r="R939" s="214">
        <f>Q939*H939</f>
        <v>0.00024000000000000003</v>
      </c>
      <c r="S939" s="214">
        <v>0</v>
      </c>
      <c r="T939" s="215">
        <f>S939*H939</f>
        <v>0</v>
      </c>
      <c r="U939" s="39"/>
      <c r="V939" s="39"/>
      <c r="W939" s="39"/>
      <c r="X939" s="39"/>
      <c r="Y939" s="39"/>
      <c r="Z939" s="39"/>
      <c r="AA939" s="39"/>
      <c r="AB939" s="39"/>
      <c r="AC939" s="39"/>
      <c r="AD939" s="39"/>
      <c r="AE939" s="39"/>
      <c r="AR939" s="216" t="s">
        <v>357</v>
      </c>
      <c r="AT939" s="216" t="s">
        <v>242</v>
      </c>
      <c r="AU939" s="216" t="s">
        <v>88</v>
      </c>
      <c r="AY939" s="18" t="s">
        <v>157</v>
      </c>
      <c r="BE939" s="217">
        <f>IF(N939="základní",J939,0)</f>
        <v>0</v>
      </c>
      <c r="BF939" s="217">
        <f>IF(N939="snížená",J939,0)</f>
        <v>0</v>
      </c>
      <c r="BG939" s="217">
        <f>IF(N939="zákl. přenesená",J939,0)</f>
        <v>0</v>
      </c>
      <c r="BH939" s="217">
        <f>IF(N939="sníž. přenesená",J939,0)</f>
        <v>0</v>
      </c>
      <c r="BI939" s="217">
        <f>IF(N939="nulová",J939,0)</f>
        <v>0</v>
      </c>
      <c r="BJ939" s="18" t="s">
        <v>86</v>
      </c>
      <c r="BK939" s="217">
        <f>ROUND(I939*H939,2)</f>
        <v>0</v>
      </c>
      <c r="BL939" s="18" t="s">
        <v>268</v>
      </c>
      <c r="BM939" s="216" t="s">
        <v>1819</v>
      </c>
    </row>
    <row r="940" s="13" customFormat="1">
      <c r="A940" s="13"/>
      <c r="B940" s="225"/>
      <c r="C940" s="226"/>
      <c r="D940" s="223" t="s">
        <v>170</v>
      </c>
      <c r="E940" s="227" t="s">
        <v>19</v>
      </c>
      <c r="F940" s="228" t="s">
        <v>1820</v>
      </c>
      <c r="G940" s="226"/>
      <c r="H940" s="229">
        <v>6</v>
      </c>
      <c r="I940" s="230"/>
      <c r="J940" s="226"/>
      <c r="K940" s="226"/>
      <c r="L940" s="231"/>
      <c r="M940" s="232"/>
      <c r="N940" s="233"/>
      <c r="O940" s="233"/>
      <c r="P940" s="233"/>
      <c r="Q940" s="233"/>
      <c r="R940" s="233"/>
      <c r="S940" s="233"/>
      <c r="T940" s="234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T940" s="235" t="s">
        <v>170</v>
      </c>
      <c r="AU940" s="235" t="s">
        <v>88</v>
      </c>
      <c r="AV940" s="13" t="s">
        <v>88</v>
      </c>
      <c r="AW940" s="13" t="s">
        <v>37</v>
      </c>
      <c r="AX940" s="13" t="s">
        <v>78</v>
      </c>
      <c r="AY940" s="235" t="s">
        <v>157</v>
      </c>
    </row>
    <row r="941" s="2" customFormat="1" ht="16.5" customHeight="1">
      <c r="A941" s="39"/>
      <c r="B941" s="40"/>
      <c r="C941" s="236" t="s">
        <v>1821</v>
      </c>
      <c r="D941" s="236" t="s">
        <v>242</v>
      </c>
      <c r="E941" s="237" t="s">
        <v>1804</v>
      </c>
      <c r="F941" s="238" t="s">
        <v>1805</v>
      </c>
      <c r="G941" s="239" t="s">
        <v>271</v>
      </c>
      <c r="H941" s="240">
        <v>6</v>
      </c>
      <c r="I941" s="241"/>
      <c r="J941" s="242">
        <f>ROUND(I941*H941,2)</f>
        <v>0</v>
      </c>
      <c r="K941" s="238" t="s">
        <v>175</v>
      </c>
      <c r="L941" s="243"/>
      <c r="M941" s="244" t="s">
        <v>19</v>
      </c>
      <c r="N941" s="245" t="s">
        <v>49</v>
      </c>
      <c r="O941" s="85"/>
      <c r="P941" s="214">
        <f>O941*H941</f>
        <v>0</v>
      </c>
      <c r="Q941" s="214">
        <v>3.0000000000000001E-05</v>
      </c>
      <c r="R941" s="214">
        <f>Q941*H941</f>
        <v>0.00018000000000000001</v>
      </c>
      <c r="S941" s="214">
        <v>0</v>
      </c>
      <c r="T941" s="215">
        <f>S941*H941</f>
        <v>0</v>
      </c>
      <c r="U941" s="39"/>
      <c r="V941" s="39"/>
      <c r="W941" s="39"/>
      <c r="X941" s="39"/>
      <c r="Y941" s="39"/>
      <c r="Z941" s="39"/>
      <c r="AA941" s="39"/>
      <c r="AB941" s="39"/>
      <c r="AC941" s="39"/>
      <c r="AD941" s="39"/>
      <c r="AE941" s="39"/>
      <c r="AR941" s="216" t="s">
        <v>357</v>
      </c>
      <c r="AT941" s="216" t="s">
        <v>242</v>
      </c>
      <c r="AU941" s="216" t="s">
        <v>88</v>
      </c>
      <c r="AY941" s="18" t="s">
        <v>157</v>
      </c>
      <c r="BE941" s="217">
        <f>IF(N941="základní",J941,0)</f>
        <v>0</v>
      </c>
      <c r="BF941" s="217">
        <f>IF(N941="snížená",J941,0)</f>
        <v>0</v>
      </c>
      <c r="BG941" s="217">
        <f>IF(N941="zákl. přenesená",J941,0)</f>
        <v>0</v>
      </c>
      <c r="BH941" s="217">
        <f>IF(N941="sníž. přenesená",J941,0)</f>
        <v>0</v>
      </c>
      <c r="BI941" s="217">
        <f>IF(N941="nulová",J941,0)</f>
        <v>0</v>
      </c>
      <c r="BJ941" s="18" t="s">
        <v>86</v>
      </c>
      <c r="BK941" s="217">
        <f>ROUND(I941*H941,2)</f>
        <v>0</v>
      </c>
      <c r="BL941" s="18" t="s">
        <v>268</v>
      </c>
      <c r="BM941" s="216" t="s">
        <v>1822</v>
      </c>
    </row>
    <row r="942" s="13" customFormat="1">
      <c r="A942" s="13"/>
      <c r="B942" s="225"/>
      <c r="C942" s="226"/>
      <c r="D942" s="223" t="s">
        <v>170</v>
      </c>
      <c r="E942" s="227" t="s">
        <v>19</v>
      </c>
      <c r="F942" s="228" t="s">
        <v>1820</v>
      </c>
      <c r="G942" s="226"/>
      <c r="H942" s="229">
        <v>6</v>
      </c>
      <c r="I942" s="230"/>
      <c r="J942" s="226"/>
      <c r="K942" s="226"/>
      <c r="L942" s="231"/>
      <c r="M942" s="232"/>
      <c r="N942" s="233"/>
      <c r="O942" s="233"/>
      <c r="P942" s="233"/>
      <c r="Q942" s="233"/>
      <c r="R942" s="233"/>
      <c r="S942" s="233"/>
      <c r="T942" s="234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T942" s="235" t="s">
        <v>170</v>
      </c>
      <c r="AU942" s="235" t="s">
        <v>88</v>
      </c>
      <c r="AV942" s="13" t="s">
        <v>88</v>
      </c>
      <c r="AW942" s="13" t="s">
        <v>37</v>
      </c>
      <c r="AX942" s="13" t="s">
        <v>78</v>
      </c>
      <c r="AY942" s="235" t="s">
        <v>157</v>
      </c>
    </row>
    <row r="943" s="2" customFormat="1" ht="16.5" customHeight="1">
      <c r="A943" s="39"/>
      <c r="B943" s="40"/>
      <c r="C943" s="236" t="s">
        <v>1823</v>
      </c>
      <c r="D943" s="236" t="s">
        <v>242</v>
      </c>
      <c r="E943" s="237" t="s">
        <v>1808</v>
      </c>
      <c r="F943" s="238" t="s">
        <v>1809</v>
      </c>
      <c r="G943" s="239" t="s">
        <v>271</v>
      </c>
      <c r="H943" s="240">
        <v>6</v>
      </c>
      <c r="I943" s="241"/>
      <c r="J943" s="242">
        <f>ROUND(I943*H943,2)</f>
        <v>0</v>
      </c>
      <c r="K943" s="238" t="s">
        <v>175</v>
      </c>
      <c r="L943" s="243"/>
      <c r="M943" s="244" t="s">
        <v>19</v>
      </c>
      <c r="N943" s="245" t="s">
        <v>49</v>
      </c>
      <c r="O943" s="85"/>
      <c r="P943" s="214">
        <f>O943*H943</f>
        <v>0</v>
      </c>
      <c r="Q943" s="214">
        <v>1.0000000000000001E-05</v>
      </c>
      <c r="R943" s="214">
        <f>Q943*H943</f>
        <v>6.0000000000000008E-05</v>
      </c>
      <c r="S943" s="214">
        <v>0</v>
      </c>
      <c r="T943" s="215">
        <f>S943*H943</f>
        <v>0</v>
      </c>
      <c r="U943" s="39"/>
      <c r="V943" s="39"/>
      <c r="W943" s="39"/>
      <c r="X943" s="39"/>
      <c r="Y943" s="39"/>
      <c r="Z943" s="39"/>
      <c r="AA943" s="39"/>
      <c r="AB943" s="39"/>
      <c r="AC943" s="39"/>
      <c r="AD943" s="39"/>
      <c r="AE943" s="39"/>
      <c r="AR943" s="216" t="s">
        <v>357</v>
      </c>
      <c r="AT943" s="216" t="s">
        <v>242</v>
      </c>
      <c r="AU943" s="216" t="s">
        <v>88</v>
      </c>
      <c r="AY943" s="18" t="s">
        <v>157</v>
      </c>
      <c r="BE943" s="217">
        <f>IF(N943="základní",J943,0)</f>
        <v>0</v>
      </c>
      <c r="BF943" s="217">
        <f>IF(N943="snížená",J943,0)</f>
        <v>0</v>
      </c>
      <c r="BG943" s="217">
        <f>IF(N943="zákl. přenesená",J943,0)</f>
        <v>0</v>
      </c>
      <c r="BH943" s="217">
        <f>IF(N943="sníž. přenesená",J943,0)</f>
        <v>0</v>
      </c>
      <c r="BI943" s="217">
        <f>IF(N943="nulová",J943,0)</f>
        <v>0</v>
      </c>
      <c r="BJ943" s="18" t="s">
        <v>86</v>
      </c>
      <c r="BK943" s="217">
        <f>ROUND(I943*H943,2)</f>
        <v>0</v>
      </c>
      <c r="BL943" s="18" t="s">
        <v>268</v>
      </c>
      <c r="BM943" s="216" t="s">
        <v>1824</v>
      </c>
    </row>
    <row r="944" s="13" customFormat="1">
      <c r="A944" s="13"/>
      <c r="B944" s="225"/>
      <c r="C944" s="226"/>
      <c r="D944" s="223" t="s">
        <v>170</v>
      </c>
      <c r="E944" s="227" t="s">
        <v>19</v>
      </c>
      <c r="F944" s="228" t="s">
        <v>1820</v>
      </c>
      <c r="G944" s="226"/>
      <c r="H944" s="229">
        <v>6</v>
      </c>
      <c r="I944" s="230"/>
      <c r="J944" s="226"/>
      <c r="K944" s="226"/>
      <c r="L944" s="231"/>
      <c r="M944" s="232"/>
      <c r="N944" s="233"/>
      <c r="O944" s="233"/>
      <c r="P944" s="233"/>
      <c r="Q944" s="233"/>
      <c r="R944" s="233"/>
      <c r="S944" s="233"/>
      <c r="T944" s="234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235" t="s">
        <v>170</v>
      </c>
      <c r="AU944" s="235" t="s">
        <v>88</v>
      </c>
      <c r="AV944" s="13" t="s">
        <v>88</v>
      </c>
      <c r="AW944" s="13" t="s">
        <v>37</v>
      </c>
      <c r="AX944" s="13" t="s">
        <v>78</v>
      </c>
      <c r="AY944" s="235" t="s">
        <v>157</v>
      </c>
    </row>
    <row r="945" s="2" customFormat="1" ht="24.15" customHeight="1">
      <c r="A945" s="39"/>
      <c r="B945" s="40"/>
      <c r="C945" s="205" t="s">
        <v>1825</v>
      </c>
      <c r="D945" s="205" t="s">
        <v>159</v>
      </c>
      <c r="E945" s="206" t="s">
        <v>1826</v>
      </c>
      <c r="F945" s="207" t="s">
        <v>1827</v>
      </c>
      <c r="G945" s="208" t="s">
        <v>271</v>
      </c>
      <c r="H945" s="209">
        <v>1</v>
      </c>
      <c r="I945" s="210"/>
      <c r="J945" s="211">
        <f>ROUND(I945*H945,2)</f>
        <v>0</v>
      </c>
      <c r="K945" s="207" t="s">
        <v>175</v>
      </c>
      <c r="L945" s="45"/>
      <c r="M945" s="212" t="s">
        <v>19</v>
      </c>
      <c r="N945" s="213" t="s">
        <v>49</v>
      </c>
      <c r="O945" s="85"/>
      <c r="P945" s="214">
        <f>O945*H945</f>
        <v>0</v>
      </c>
      <c r="Q945" s="214">
        <v>0</v>
      </c>
      <c r="R945" s="214">
        <f>Q945*H945</f>
        <v>0</v>
      </c>
      <c r="S945" s="214">
        <v>0</v>
      </c>
      <c r="T945" s="215">
        <f>S945*H945</f>
        <v>0</v>
      </c>
      <c r="U945" s="39"/>
      <c r="V945" s="39"/>
      <c r="W945" s="39"/>
      <c r="X945" s="39"/>
      <c r="Y945" s="39"/>
      <c r="Z945" s="39"/>
      <c r="AA945" s="39"/>
      <c r="AB945" s="39"/>
      <c r="AC945" s="39"/>
      <c r="AD945" s="39"/>
      <c r="AE945" s="39"/>
      <c r="AR945" s="216" t="s">
        <v>268</v>
      </c>
      <c r="AT945" s="216" t="s">
        <v>159</v>
      </c>
      <c r="AU945" s="216" t="s">
        <v>88</v>
      </c>
      <c r="AY945" s="18" t="s">
        <v>157</v>
      </c>
      <c r="BE945" s="217">
        <f>IF(N945="základní",J945,0)</f>
        <v>0</v>
      </c>
      <c r="BF945" s="217">
        <f>IF(N945="snížená",J945,0)</f>
        <v>0</v>
      </c>
      <c r="BG945" s="217">
        <f>IF(N945="zákl. přenesená",J945,0)</f>
        <v>0</v>
      </c>
      <c r="BH945" s="217">
        <f>IF(N945="sníž. přenesená",J945,0)</f>
        <v>0</v>
      </c>
      <c r="BI945" s="217">
        <f>IF(N945="nulová",J945,0)</f>
        <v>0</v>
      </c>
      <c r="BJ945" s="18" t="s">
        <v>86</v>
      </c>
      <c r="BK945" s="217">
        <f>ROUND(I945*H945,2)</f>
        <v>0</v>
      </c>
      <c r="BL945" s="18" t="s">
        <v>268</v>
      </c>
      <c r="BM945" s="216" t="s">
        <v>1828</v>
      </c>
    </row>
    <row r="946" s="2" customFormat="1">
      <c r="A946" s="39"/>
      <c r="B946" s="40"/>
      <c r="C946" s="41"/>
      <c r="D946" s="218" t="s">
        <v>166</v>
      </c>
      <c r="E946" s="41"/>
      <c r="F946" s="219" t="s">
        <v>1829</v>
      </c>
      <c r="G946" s="41"/>
      <c r="H946" s="41"/>
      <c r="I946" s="220"/>
      <c r="J946" s="41"/>
      <c r="K946" s="41"/>
      <c r="L946" s="45"/>
      <c r="M946" s="221"/>
      <c r="N946" s="222"/>
      <c r="O946" s="85"/>
      <c r="P946" s="85"/>
      <c r="Q946" s="85"/>
      <c r="R946" s="85"/>
      <c r="S946" s="85"/>
      <c r="T946" s="86"/>
      <c r="U946" s="39"/>
      <c r="V946" s="39"/>
      <c r="W946" s="39"/>
      <c r="X946" s="39"/>
      <c r="Y946" s="39"/>
      <c r="Z946" s="39"/>
      <c r="AA946" s="39"/>
      <c r="AB946" s="39"/>
      <c r="AC946" s="39"/>
      <c r="AD946" s="39"/>
      <c r="AE946" s="39"/>
      <c r="AT946" s="18" t="s">
        <v>166</v>
      </c>
      <c r="AU946" s="18" t="s">
        <v>88</v>
      </c>
    </row>
    <row r="947" s="2" customFormat="1" ht="16.5" customHeight="1">
      <c r="A947" s="39"/>
      <c r="B947" s="40"/>
      <c r="C947" s="236" t="s">
        <v>1830</v>
      </c>
      <c r="D947" s="236" t="s">
        <v>242</v>
      </c>
      <c r="E947" s="237" t="s">
        <v>1831</v>
      </c>
      <c r="F947" s="238" t="s">
        <v>1832</v>
      </c>
      <c r="G947" s="239" t="s">
        <v>271</v>
      </c>
      <c r="H947" s="240">
        <v>1</v>
      </c>
      <c r="I947" s="241"/>
      <c r="J947" s="242">
        <f>ROUND(I947*H947,2)</f>
        <v>0</v>
      </c>
      <c r="K947" s="238" t="s">
        <v>175</v>
      </c>
      <c r="L947" s="243"/>
      <c r="M947" s="244" t="s">
        <v>19</v>
      </c>
      <c r="N947" s="245" t="s">
        <v>49</v>
      </c>
      <c r="O947" s="85"/>
      <c r="P947" s="214">
        <f>O947*H947</f>
        <v>0</v>
      </c>
      <c r="Q947" s="214">
        <v>8.0000000000000007E-05</v>
      </c>
      <c r="R947" s="214">
        <f>Q947*H947</f>
        <v>8.0000000000000007E-05</v>
      </c>
      <c r="S947" s="214">
        <v>0</v>
      </c>
      <c r="T947" s="215">
        <f>S947*H947</f>
        <v>0</v>
      </c>
      <c r="U947" s="39"/>
      <c r="V947" s="39"/>
      <c r="W947" s="39"/>
      <c r="X947" s="39"/>
      <c r="Y947" s="39"/>
      <c r="Z947" s="39"/>
      <c r="AA947" s="39"/>
      <c r="AB947" s="39"/>
      <c r="AC947" s="39"/>
      <c r="AD947" s="39"/>
      <c r="AE947" s="39"/>
      <c r="AR947" s="216" t="s">
        <v>357</v>
      </c>
      <c r="AT947" s="216" t="s">
        <v>242</v>
      </c>
      <c r="AU947" s="216" t="s">
        <v>88</v>
      </c>
      <c r="AY947" s="18" t="s">
        <v>157</v>
      </c>
      <c r="BE947" s="217">
        <f>IF(N947="základní",J947,0)</f>
        <v>0</v>
      </c>
      <c r="BF947" s="217">
        <f>IF(N947="snížená",J947,0)</f>
        <v>0</v>
      </c>
      <c r="BG947" s="217">
        <f>IF(N947="zákl. přenesená",J947,0)</f>
        <v>0</v>
      </c>
      <c r="BH947" s="217">
        <f>IF(N947="sníž. přenesená",J947,0)</f>
        <v>0</v>
      </c>
      <c r="BI947" s="217">
        <f>IF(N947="nulová",J947,0)</f>
        <v>0</v>
      </c>
      <c r="BJ947" s="18" t="s">
        <v>86</v>
      </c>
      <c r="BK947" s="217">
        <f>ROUND(I947*H947,2)</f>
        <v>0</v>
      </c>
      <c r="BL947" s="18" t="s">
        <v>268</v>
      </c>
      <c r="BM947" s="216" t="s">
        <v>1833</v>
      </c>
    </row>
    <row r="948" s="13" customFormat="1">
      <c r="A948" s="13"/>
      <c r="B948" s="225"/>
      <c r="C948" s="226"/>
      <c r="D948" s="223" t="s">
        <v>170</v>
      </c>
      <c r="E948" s="227" t="s">
        <v>19</v>
      </c>
      <c r="F948" s="228" t="s">
        <v>1787</v>
      </c>
      <c r="G948" s="226"/>
      <c r="H948" s="229">
        <v>1</v>
      </c>
      <c r="I948" s="230"/>
      <c r="J948" s="226"/>
      <c r="K948" s="226"/>
      <c r="L948" s="231"/>
      <c r="M948" s="232"/>
      <c r="N948" s="233"/>
      <c r="O948" s="233"/>
      <c r="P948" s="233"/>
      <c r="Q948" s="233"/>
      <c r="R948" s="233"/>
      <c r="S948" s="233"/>
      <c r="T948" s="234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35" t="s">
        <v>170</v>
      </c>
      <c r="AU948" s="235" t="s">
        <v>88</v>
      </c>
      <c r="AV948" s="13" t="s">
        <v>88</v>
      </c>
      <c r="AW948" s="13" t="s">
        <v>37</v>
      </c>
      <c r="AX948" s="13" t="s">
        <v>78</v>
      </c>
      <c r="AY948" s="235" t="s">
        <v>157</v>
      </c>
    </row>
    <row r="949" s="2" customFormat="1" ht="16.5" customHeight="1">
      <c r="A949" s="39"/>
      <c r="B949" s="40"/>
      <c r="C949" s="236" t="s">
        <v>1834</v>
      </c>
      <c r="D949" s="236" t="s">
        <v>242</v>
      </c>
      <c r="E949" s="237" t="s">
        <v>1804</v>
      </c>
      <c r="F949" s="238" t="s">
        <v>1805</v>
      </c>
      <c r="G949" s="239" t="s">
        <v>271</v>
      </c>
      <c r="H949" s="240">
        <v>1</v>
      </c>
      <c r="I949" s="241"/>
      <c r="J949" s="242">
        <f>ROUND(I949*H949,2)</f>
        <v>0</v>
      </c>
      <c r="K949" s="238" t="s">
        <v>175</v>
      </c>
      <c r="L949" s="243"/>
      <c r="M949" s="244" t="s">
        <v>19</v>
      </c>
      <c r="N949" s="245" t="s">
        <v>49</v>
      </c>
      <c r="O949" s="85"/>
      <c r="P949" s="214">
        <f>O949*H949</f>
        <v>0</v>
      </c>
      <c r="Q949" s="214">
        <v>3.0000000000000001E-05</v>
      </c>
      <c r="R949" s="214">
        <f>Q949*H949</f>
        <v>3.0000000000000001E-05</v>
      </c>
      <c r="S949" s="214">
        <v>0</v>
      </c>
      <c r="T949" s="215">
        <f>S949*H949</f>
        <v>0</v>
      </c>
      <c r="U949" s="39"/>
      <c r="V949" s="39"/>
      <c r="W949" s="39"/>
      <c r="X949" s="39"/>
      <c r="Y949" s="39"/>
      <c r="Z949" s="39"/>
      <c r="AA949" s="39"/>
      <c r="AB949" s="39"/>
      <c r="AC949" s="39"/>
      <c r="AD949" s="39"/>
      <c r="AE949" s="39"/>
      <c r="AR949" s="216" t="s">
        <v>357</v>
      </c>
      <c r="AT949" s="216" t="s">
        <v>242</v>
      </c>
      <c r="AU949" s="216" t="s">
        <v>88</v>
      </c>
      <c r="AY949" s="18" t="s">
        <v>157</v>
      </c>
      <c r="BE949" s="217">
        <f>IF(N949="základní",J949,0)</f>
        <v>0</v>
      </c>
      <c r="BF949" s="217">
        <f>IF(N949="snížená",J949,0)</f>
        <v>0</v>
      </c>
      <c r="BG949" s="217">
        <f>IF(N949="zákl. přenesená",J949,0)</f>
        <v>0</v>
      </c>
      <c r="BH949" s="217">
        <f>IF(N949="sníž. přenesená",J949,0)</f>
        <v>0</v>
      </c>
      <c r="BI949" s="217">
        <f>IF(N949="nulová",J949,0)</f>
        <v>0</v>
      </c>
      <c r="BJ949" s="18" t="s">
        <v>86</v>
      </c>
      <c r="BK949" s="217">
        <f>ROUND(I949*H949,2)</f>
        <v>0</v>
      </c>
      <c r="BL949" s="18" t="s">
        <v>268</v>
      </c>
      <c r="BM949" s="216" t="s">
        <v>1835</v>
      </c>
    </row>
    <row r="950" s="13" customFormat="1">
      <c r="A950" s="13"/>
      <c r="B950" s="225"/>
      <c r="C950" s="226"/>
      <c r="D950" s="223" t="s">
        <v>170</v>
      </c>
      <c r="E950" s="227" t="s">
        <v>19</v>
      </c>
      <c r="F950" s="228" t="s">
        <v>1787</v>
      </c>
      <c r="G950" s="226"/>
      <c r="H950" s="229">
        <v>1</v>
      </c>
      <c r="I950" s="230"/>
      <c r="J950" s="226"/>
      <c r="K950" s="226"/>
      <c r="L950" s="231"/>
      <c r="M950" s="232"/>
      <c r="N950" s="233"/>
      <c r="O950" s="233"/>
      <c r="P950" s="233"/>
      <c r="Q950" s="233"/>
      <c r="R950" s="233"/>
      <c r="S950" s="233"/>
      <c r="T950" s="234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235" t="s">
        <v>170</v>
      </c>
      <c r="AU950" s="235" t="s">
        <v>88</v>
      </c>
      <c r="AV950" s="13" t="s">
        <v>88</v>
      </c>
      <c r="AW950" s="13" t="s">
        <v>37</v>
      </c>
      <c r="AX950" s="13" t="s">
        <v>78</v>
      </c>
      <c r="AY950" s="235" t="s">
        <v>157</v>
      </c>
    </row>
    <row r="951" s="2" customFormat="1" ht="16.5" customHeight="1">
      <c r="A951" s="39"/>
      <c r="B951" s="40"/>
      <c r="C951" s="236" t="s">
        <v>1836</v>
      </c>
      <c r="D951" s="236" t="s">
        <v>242</v>
      </c>
      <c r="E951" s="237" t="s">
        <v>1808</v>
      </c>
      <c r="F951" s="238" t="s">
        <v>1809</v>
      </c>
      <c r="G951" s="239" t="s">
        <v>271</v>
      </c>
      <c r="H951" s="240">
        <v>1</v>
      </c>
      <c r="I951" s="241"/>
      <c r="J951" s="242">
        <f>ROUND(I951*H951,2)</f>
        <v>0</v>
      </c>
      <c r="K951" s="238" t="s">
        <v>175</v>
      </c>
      <c r="L951" s="243"/>
      <c r="M951" s="244" t="s">
        <v>19</v>
      </c>
      <c r="N951" s="245" t="s">
        <v>49</v>
      </c>
      <c r="O951" s="85"/>
      <c r="P951" s="214">
        <f>O951*H951</f>
        <v>0</v>
      </c>
      <c r="Q951" s="214">
        <v>1.0000000000000001E-05</v>
      </c>
      <c r="R951" s="214">
        <f>Q951*H951</f>
        <v>1.0000000000000001E-05</v>
      </c>
      <c r="S951" s="214">
        <v>0</v>
      </c>
      <c r="T951" s="215">
        <f>S951*H951</f>
        <v>0</v>
      </c>
      <c r="U951" s="39"/>
      <c r="V951" s="39"/>
      <c r="W951" s="39"/>
      <c r="X951" s="39"/>
      <c r="Y951" s="39"/>
      <c r="Z951" s="39"/>
      <c r="AA951" s="39"/>
      <c r="AB951" s="39"/>
      <c r="AC951" s="39"/>
      <c r="AD951" s="39"/>
      <c r="AE951" s="39"/>
      <c r="AR951" s="216" t="s">
        <v>357</v>
      </c>
      <c r="AT951" s="216" t="s">
        <v>242</v>
      </c>
      <c r="AU951" s="216" t="s">
        <v>88</v>
      </c>
      <c r="AY951" s="18" t="s">
        <v>157</v>
      </c>
      <c r="BE951" s="217">
        <f>IF(N951="základní",J951,0)</f>
        <v>0</v>
      </c>
      <c r="BF951" s="217">
        <f>IF(N951="snížená",J951,0)</f>
        <v>0</v>
      </c>
      <c r="BG951" s="217">
        <f>IF(N951="zákl. přenesená",J951,0)</f>
        <v>0</v>
      </c>
      <c r="BH951" s="217">
        <f>IF(N951="sníž. přenesená",J951,0)</f>
        <v>0</v>
      </c>
      <c r="BI951" s="217">
        <f>IF(N951="nulová",J951,0)</f>
        <v>0</v>
      </c>
      <c r="BJ951" s="18" t="s">
        <v>86</v>
      </c>
      <c r="BK951" s="217">
        <f>ROUND(I951*H951,2)</f>
        <v>0</v>
      </c>
      <c r="BL951" s="18" t="s">
        <v>268</v>
      </c>
      <c r="BM951" s="216" t="s">
        <v>1837</v>
      </c>
    </row>
    <row r="952" s="13" customFormat="1">
      <c r="A952" s="13"/>
      <c r="B952" s="225"/>
      <c r="C952" s="226"/>
      <c r="D952" s="223" t="s">
        <v>170</v>
      </c>
      <c r="E952" s="227" t="s">
        <v>19</v>
      </c>
      <c r="F952" s="228" t="s">
        <v>1787</v>
      </c>
      <c r="G952" s="226"/>
      <c r="H952" s="229">
        <v>1</v>
      </c>
      <c r="I952" s="230"/>
      <c r="J952" s="226"/>
      <c r="K952" s="226"/>
      <c r="L952" s="231"/>
      <c r="M952" s="232"/>
      <c r="N952" s="233"/>
      <c r="O952" s="233"/>
      <c r="P952" s="233"/>
      <c r="Q952" s="233"/>
      <c r="R952" s="233"/>
      <c r="S952" s="233"/>
      <c r="T952" s="234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T952" s="235" t="s">
        <v>170</v>
      </c>
      <c r="AU952" s="235" t="s">
        <v>88</v>
      </c>
      <c r="AV952" s="13" t="s">
        <v>88</v>
      </c>
      <c r="AW952" s="13" t="s">
        <v>37</v>
      </c>
      <c r="AX952" s="13" t="s">
        <v>78</v>
      </c>
      <c r="AY952" s="235" t="s">
        <v>157</v>
      </c>
    </row>
    <row r="953" s="2" customFormat="1" ht="24.15" customHeight="1">
      <c r="A953" s="39"/>
      <c r="B953" s="40"/>
      <c r="C953" s="205" t="s">
        <v>1838</v>
      </c>
      <c r="D953" s="205" t="s">
        <v>159</v>
      </c>
      <c r="E953" s="206" t="s">
        <v>1839</v>
      </c>
      <c r="F953" s="207" t="s">
        <v>1840</v>
      </c>
      <c r="G953" s="208" t="s">
        <v>271</v>
      </c>
      <c r="H953" s="209">
        <v>1</v>
      </c>
      <c r="I953" s="210"/>
      <c r="J953" s="211">
        <f>ROUND(I953*H953,2)</f>
        <v>0</v>
      </c>
      <c r="K953" s="207" t="s">
        <v>175</v>
      </c>
      <c r="L953" s="45"/>
      <c r="M953" s="212" t="s">
        <v>19</v>
      </c>
      <c r="N953" s="213" t="s">
        <v>49</v>
      </c>
      <c r="O953" s="85"/>
      <c r="P953" s="214">
        <f>O953*H953</f>
        <v>0</v>
      </c>
      <c r="Q953" s="214">
        <v>0</v>
      </c>
      <c r="R953" s="214">
        <f>Q953*H953</f>
        <v>0</v>
      </c>
      <c r="S953" s="214">
        <v>0</v>
      </c>
      <c r="T953" s="215">
        <f>S953*H953</f>
        <v>0</v>
      </c>
      <c r="U953" s="39"/>
      <c r="V953" s="39"/>
      <c r="W953" s="39"/>
      <c r="X953" s="39"/>
      <c r="Y953" s="39"/>
      <c r="Z953" s="39"/>
      <c r="AA953" s="39"/>
      <c r="AB953" s="39"/>
      <c r="AC953" s="39"/>
      <c r="AD953" s="39"/>
      <c r="AE953" s="39"/>
      <c r="AR953" s="216" t="s">
        <v>268</v>
      </c>
      <c r="AT953" s="216" t="s">
        <v>159</v>
      </c>
      <c r="AU953" s="216" t="s">
        <v>88</v>
      </c>
      <c r="AY953" s="18" t="s">
        <v>157</v>
      </c>
      <c r="BE953" s="217">
        <f>IF(N953="základní",J953,0)</f>
        <v>0</v>
      </c>
      <c r="BF953" s="217">
        <f>IF(N953="snížená",J953,0)</f>
        <v>0</v>
      </c>
      <c r="BG953" s="217">
        <f>IF(N953="zákl. přenesená",J953,0)</f>
        <v>0</v>
      </c>
      <c r="BH953" s="217">
        <f>IF(N953="sníž. přenesená",J953,0)</f>
        <v>0</v>
      </c>
      <c r="BI953" s="217">
        <f>IF(N953="nulová",J953,0)</f>
        <v>0</v>
      </c>
      <c r="BJ953" s="18" t="s">
        <v>86</v>
      </c>
      <c r="BK953" s="217">
        <f>ROUND(I953*H953,2)</f>
        <v>0</v>
      </c>
      <c r="BL953" s="18" t="s">
        <v>268</v>
      </c>
      <c r="BM953" s="216" t="s">
        <v>1841</v>
      </c>
    </row>
    <row r="954" s="2" customFormat="1">
      <c r="A954" s="39"/>
      <c r="B954" s="40"/>
      <c r="C954" s="41"/>
      <c r="D954" s="218" t="s">
        <v>166</v>
      </c>
      <c r="E954" s="41"/>
      <c r="F954" s="219" t="s">
        <v>1842</v>
      </c>
      <c r="G954" s="41"/>
      <c r="H954" s="41"/>
      <c r="I954" s="220"/>
      <c r="J954" s="41"/>
      <c r="K954" s="41"/>
      <c r="L954" s="45"/>
      <c r="M954" s="221"/>
      <c r="N954" s="222"/>
      <c r="O954" s="85"/>
      <c r="P954" s="85"/>
      <c r="Q954" s="85"/>
      <c r="R954" s="85"/>
      <c r="S954" s="85"/>
      <c r="T954" s="86"/>
      <c r="U954" s="39"/>
      <c r="V954" s="39"/>
      <c r="W954" s="39"/>
      <c r="X954" s="39"/>
      <c r="Y954" s="39"/>
      <c r="Z954" s="39"/>
      <c r="AA954" s="39"/>
      <c r="AB954" s="39"/>
      <c r="AC954" s="39"/>
      <c r="AD954" s="39"/>
      <c r="AE954" s="39"/>
      <c r="AT954" s="18" t="s">
        <v>166</v>
      </c>
      <c r="AU954" s="18" t="s">
        <v>88</v>
      </c>
    </row>
    <row r="955" s="2" customFormat="1" ht="16.5" customHeight="1">
      <c r="A955" s="39"/>
      <c r="B955" s="40"/>
      <c r="C955" s="236" t="s">
        <v>1843</v>
      </c>
      <c r="D955" s="236" t="s">
        <v>242</v>
      </c>
      <c r="E955" s="237" t="s">
        <v>1844</v>
      </c>
      <c r="F955" s="238" t="s">
        <v>1845</v>
      </c>
      <c r="G955" s="239" t="s">
        <v>271</v>
      </c>
      <c r="H955" s="240">
        <v>1</v>
      </c>
      <c r="I955" s="241"/>
      <c r="J955" s="242">
        <f>ROUND(I955*H955,2)</f>
        <v>0</v>
      </c>
      <c r="K955" s="238" t="s">
        <v>175</v>
      </c>
      <c r="L955" s="243"/>
      <c r="M955" s="244" t="s">
        <v>19</v>
      </c>
      <c r="N955" s="245" t="s">
        <v>49</v>
      </c>
      <c r="O955" s="85"/>
      <c r="P955" s="214">
        <f>O955*H955</f>
        <v>0</v>
      </c>
      <c r="Q955" s="214">
        <v>0.00010000000000000001</v>
      </c>
      <c r="R955" s="214">
        <f>Q955*H955</f>
        <v>0.00010000000000000001</v>
      </c>
      <c r="S955" s="214">
        <v>0</v>
      </c>
      <c r="T955" s="215">
        <f>S955*H955</f>
        <v>0</v>
      </c>
      <c r="U955" s="39"/>
      <c r="V955" s="39"/>
      <c r="W955" s="39"/>
      <c r="X955" s="39"/>
      <c r="Y955" s="39"/>
      <c r="Z955" s="39"/>
      <c r="AA955" s="39"/>
      <c r="AB955" s="39"/>
      <c r="AC955" s="39"/>
      <c r="AD955" s="39"/>
      <c r="AE955" s="39"/>
      <c r="AR955" s="216" t="s">
        <v>357</v>
      </c>
      <c r="AT955" s="216" t="s">
        <v>242</v>
      </c>
      <c r="AU955" s="216" t="s">
        <v>88</v>
      </c>
      <c r="AY955" s="18" t="s">
        <v>157</v>
      </c>
      <c r="BE955" s="217">
        <f>IF(N955="základní",J955,0)</f>
        <v>0</v>
      </c>
      <c r="BF955" s="217">
        <f>IF(N955="snížená",J955,0)</f>
        <v>0</v>
      </c>
      <c r="BG955" s="217">
        <f>IF(N955="zákl. přenesená",J955,0)</f>
        <v>0</v>
      </c>
      <c r="BH955" s="217">
        <f>IF(N955="sníž. přenesená",J955,0)</f>
        <v>0</v>
      </c>
      <c r="BI955" s="217">
        <f>IF(N955="nulová",J955,0)</f>
        <v>0</v>
      </c>
      <c r="BJ955" s="18" t="s">
        <v>86</v>
      </c>
      <c r="BK955" s="217">
        <f>ROUND(I955*H955,2)</f>
        <v>0</v>
      </c>
      <c r="BL955" s="18" t="s">
        <v>268</v>
      </c>
      <c r="BM955" s="216" t="s">
        <v>1846</v>
      </c>
    </row>
    <row r="956" s="13" customFormat="1">
      <c r="A956" s="13"/>
      <c r="B956" s="225"/>
      <c r="C956" s="226"/>
      <c r="D956" s="223" t="s">
        <v>170</v>
      </c>
      <c r="E956" s="227" t="s">
        <v>19</v>
      </c>
      <c r="F956" s="228" t="s">
        <v>1787</v>
      </c>
      <c r="G956" s="226"/>
      <c r="H956" s="229">
        <v>1</v>
      </c>
      <c r="I956" s="230"/>
      <c r="J956" s="226"/>
      <c r="K956" s="226"/>
      <c r="L956" s="231"/>
      <c r="M956" s="232"/>
      <c r="N956" s="233"/>
      <c r="O956" s="233"/>
      <c r="P956" s="233"/>
      <c r="Q956" s="233"/>
      <c r="R956" s="233"/>
      <c r="S956" s="233"/>
      <c r="T956" s="234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T956" s="235" t="s">
        <v>170</v>
      </c>
      <c r="AU956" s="235" t="s">
        <v>88</v>
      </c>
      <c r="AV956" s="13" t="s">
        <v>88</v>
      </c>
      <c r="AW956" s="13" t="s">
        <v>37</v>
      </c>
      <c r="AX956" s="13" t="s">
        <v>78</v>
      </c>
      <c r="AY956" s="235" t="s">
        <v>157</v>
      </c>
    </row>
    <row r="957" s="2" customFormat="1" ht="24.15" customHeight="1">
      <c r="A957" s="39"/>
      <c r="B957" s="40"/>
      <c r="C957" s="205" t="s">
        <v>1847</v>
      </c>
      <c r="D957" s="205" t="s">
        <v>159</v>
      </c>
      <c r="E957" s="206" t="s">
        <v>1848</v>
      </c>
      <c r="F957" s="207" t="s">
        <v>1849</v>
      </c>
      <c r="G957" s="208" t="s">
        <v>271</v>
      </c>
      <c r="H957" s="209">
        <v>16</v>
      </c>
      <c r="I957" s="210"/>
      <c r="J957" s="211">
        <f>ROUND(I957*H957,2)</f>
        <v>0</v>
      </c>
      <c r="K957" s="207" t="s">
        <v>175</v>
      </c>
      <c r="L957" s="45"/>
      <c r="M957" s="212" t="s">
        <v>19</v>
      </c>
      <c r="N957" s="213" t="s">
        <v>49</v>
      </c>
      <c r="O957" s="85"/>
      <c r="P957" s="214">
        <f>O957*H957</f>
        <v>0</v>
      </c>
      <c r="Q957" s="214">
        <v>0</v>
      </c>
      <c r="R957" s="214">
        <f>Q957*H957</f>
        <v>0</v>
      </c>
      <c r="S957" s="214">
        <v>0</v>
      </c>
      <c r="T957" s="215">
        <f>S957*H957</f>
        <v>0</v>
      </c>
      <c r="U957" s="39"/>
      <c r="V957" s="39"/>
      <c r="W957" s="39"/>
      <c r="X957" s="39"/>
      <c r="Y957" s="39"/>
      <c r="Z957" s="39"/>
      <c r="AA957" s="39"/>
      <c r="AB957" s="39"/>
      <c r="AC957" s="39"/>
      <c r="AD957" s="39"/>
      <c r="AE957" s="39"/>
      <c r="AR957" s="216" t="s">
        <v>268</v>
      </c>
      <c r="AT957" s="216" t="s">
        <v>159</v>
      </c>
      <c r="AU957" s="216" t="s">
        <v>88</v>
      </c>
      <c r="AY957" s="18" t="s">
        <v>157</v>
      </c>
      <c r="BE957" s="217">
        <f>IF(N957="základní",J957,0)</f>
        <v>0</v>
      </c>
      <c r="BF957" s="217">
        <f>IF(N957="snížená",J957,0)</f>
        <v>0</v>
      </c>
      <c r="BG957" s="217">
        <f>IF(N957="zákl. přenesená",J957,0)</f>
        <v>0</v>
      </c>
      <c r="BH957" s="217">
        <f>IF(N957="sníž. přenesená",J957,0)</f>
        <v>0</v>
      </c>
      <c r="BI957" s="217">
        <f>IF(N957="nulová",J957,0)</f>
        <v>0</v>
      </c>
      <c r="BJ957" s="18" t="s">
        <v>86</v>
      </c>
      <c r="BK957" s="217">
        <f>ROUND(I957*H957,2)</f>
        <v>0</v>
      </c>
      <c r="BL957" s="18" t="s">
        <v>268</v>
      </c>
      <c r="BM957" s="216" t="s">
        <v>1850</v>
      </c>
    </row>
    <row r="958" s="2" customFormat="1">
      <c r="A958" s="39"/>
      <c r="B958" s="40"/>
      <c r="C958" s="41"/>
      <c r="D958" s="218" t="s">
        <v>166</v>
      </c>
      <c r="E958" s="41"/>
      <c r="F958" s="219" t="s">
        <v>1851</v>
      </c>
      <c r="G958" s="41"/>
      <c r="H958" s="41"/>
      <c r="I958" s="220"/>
      <c r="J958" s="41"/>
      <c r="K958" s="41"/>
      <c r="L958" s="45"/>
      <c r="M958" s="221"/>
      <c r="N958" s="222"/>
      <c r="O958" s="85"/>
      <c r="P958" s="85"/>
      <c r="Q958" s="85"/>
      <c r="R958" s="85"/>
      <c r="S958" s="85"/>
      <c r="T958" s="86"/>
      <c r="U958" s="39"/>
      <c r="V958" s="39"/>
      <c r="W958" s="39"/>
      <c r="X958" s="39"/>
      <c r="Y958" s="39"/>
      <c r="Z958" s="39"/>
      <c r="AA958" s="39"/>
      <c r="AB958" s="39"/>
      <c r="AC958" s="39"/>
      <c r="AD958" s="39"/>
      <c r="AE958" s="39"/>
      <c r="AT958" s="18" t="s">
        <v>166</v>
      </c>
      <c r="AU958" s="18" t="s">
        <v>88</v>
      </c>
    </row>
    <row r="959" s="2" customFormat="1" ht="16.5" customHeight="1">
      <c r="A959" s="39"/>
      <c r="B959" s="40"/>
      <c r="C959" s="236" t="s">
        <v>1852</v>
      </c>
      <c r="D959" s="236" t="s">
        <v>242</v>
      </c>
      <c r="E959" s="237" t="s">
        <v>1853</v>
      </c>
      <c r="F959" s="238" t="s">
        <v>1854</v>
      </c>
      <c r="G959" s="239" t="s">
        <v>271</v>
      </c>
      <c r="H959" s="240">
        <v>16</v>
      </c>
      <c r="I959" s="241"/>
      <c r="J959" s="242">
        <f>ROUND(I959*H959,2)</f>
        <v>0</v>
      </c>
      <c r="K959" s="238" t="s">
        <v>19</v>
      </c>
      <c r="L959" s="243"/>
      <c r="M959" s="244" t="s">
        <v>19</v>
      </c>
      <c r="N959" s="245" t="s">
        <v>49</v>
      </c>
      <c r="O959" s="85"/>
      <c r="P959" s="214">
        <f>O959*H959</f>
        <v>0</v>
      </c>
      <c r="Q959" s="214">
        <v>0</v>
      </c>
      <c r="R959" s="214">
        <f>Q959*H959</f>
        <v>0</v>
      </c>
      <c r="S959" s="214">
        <v>0</v>
      </c>
      <c r="T959" s="215">
        <f>S959*H959</f>
        <v>0</v>
      </c>
      <c r="U959" s="39"/>
      <c r="V959" s="39"/>
      <c r="W959" s="39"/>
      <c r="X959" s="39"/>
      <c r="Y959" s="39"/>
      <c r="Z959" s="39"/>
      <c r="AA959" s="39"/>
      <c r="AB959" s="39"/>
      <c r="AC959" s="39"/>
      <c r="AD959" s="39"/>
      <c r="AE959" s="39"/>
      <c r="AR959" s="216" t="s">
        <v>357</v>
      </c>
      <c r="AT959" s="216" t="s">
        <v>242</v>
      </c>
      <c r="AU959" s="216" t="s">
        <v>88</v>
      </c>
      <c r="AY959" s="18" t="s">
        <v>157</v>
      </c>
      <c r="BE959" s="217">
        <f>IF(N959="základní",J959,0)</f>
        <v>0</v>
      </c>
      <c r="BF959" s="217">
        <f>IF(N959="snížená",J959,0)</f>
        <v>0</v>
      </c>
      <c r="BG959" s="217">
        <f>IF(N959="zákl. přenesená",J959,0)</f>
        <v>0</v>
      </c>
      <c r="BH959" s="217">
        <f>IF(N959="sníž. přenesená",J959,0)</f>
        <v>0</v>
      </c>
      <c r="BI959" s="217">
        <f>IF(N959="nulová",J959,0)</f>
        <v>0</v>
      </c>
      <c r="BJ959" s="18" t="s">
        <v>86</v>
      </c>
      <c r="BK959" s="217">
        <f>ROUND(I959*H959,2)</f>
        <v>0</v>
      </c>
      <c r="BL959" s="18" t="s">
        <v>268</v>
      </c>
      <c r="BM959" s="216" t="s">
        <v>1855</v>
      </c>
    </row>
    <row r="960" s="13" customFormat="1">
      <c r="A960" s="13"/>
      <c r="B960" s="225"/>
      <c r="C960" s="226"/>
      <c r="D960" s="223" t="s">
        <v>170</v>
      </c>
      <c r="E960" s="227" t="s">
        <v>19</v>
      </c>
      <c r="F960" s="228" t="s">
        <v>1856</v>
      </c>
      <c r="G960" s="226"/>
      <c r="H960" s="229">
        <v>16</v>
      </c>
      <c r="I960" s="230"/>
      <c r="J960" s="226"/>
      <c r="K960" s="226"/>
      <c r="L960" s="231"/>
      <c r="M960" s="232"/>
      <c r="N960" s="233"/>
      <c r="O960" s="233"/>
      <c r="P960" s="233"/>
      <c r="Q960" s="233"/>
      <c r="R960" s="233"/>
      <c r="S960" s="233"/>
      <c r="T960" s="234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T960" s="235" t="s">
        <v>170</v>
      </c>
      <c r="AU960" s="235" t="s">
        <v>88</v>
      </c>
      <c r="AV960" s="13" t="s">
        <v>88</v>
      </c>
      <c r="AW960" s="13" t="s">
        <v>37</v>
      </c>
      <c r="AX960" s="13" t="s">
        <v>78</v>
      </c>
      <c r="AY960" s="235" t="s">
        <v>157</v>
      </c>
    </row>
    <row r="961" s="2" customFormat="1" ht="24.15" customHeight="1">
      <c r="A961" s="39"/>
      <c r="B961" s="40"/>
      <c r="C961" s="205" t="s">
        <v>1857</v>
      </c>
      <c r="D961" s="205" t="s">
        <v>159</v>
      </c>
      <c r="E961" s="206" t="s">
        <v>1858</v>
      </c>
      <c r="F961" s="207" t="s">
        <v>1859</v>
      </c>
      <c r="G961" s="208" t="s">
        <v>271</v>
      </c>
      <c r="H961" s="209">
        <v>36</v>
      </c>
      <c r="I961" s="210"/>
      <c r="J961" s="211">
        <f>ROUND(I961*H961,2)</f>
        <v>0</v>
      </c>
      <c r="K961" s="207" t="s">
        <v>175</v>
      </c>
      <c r="L961" s="45"/>
      <c r="M961" s="212" t="s">
        <v>19</v>
      </c>
      <c r="N961" s="213" t="s">
        <v>49</v>
      </c>
      <c r="O961" s="85"/>
      <c r="P961" s="214">
        <f>O961*H961</f>
        <v>0</v>
      </c>
      <c r="Q961" s="214">
        <v>0</v>
      </c>
      <c r="R961" s="214">
        <f>Q961*H961</f>
        <v>0</v>
      </c>
      <c r="S961" s="214">
        <v>0</v>
      </c>
      <c r="T961" s="215">
        <f>S961*H961</f>
        <v>0</v>
      </c>
      <c r="U961" s="39"/>
      <c r="V961" s="39"/>
      <c r="W961" s="39"/>
      <c r="X961" s="39"/>
      <c r="Y961" s="39"/>
      <c r="Z961" s="39"/>
      <c r="AA961" s="39"/>
      <c r="AB961" s="39"/>
      <c r="AC961" s="39"/>
      <c r="AD961" s="39"/>
      <c r="AE961" s="39"/>
      <c r="AR961" s="216" t="s">
        <v>268</v>
      </c>
      <c r="AT961" s="216" t="s">
        <v>159</v>
      </c>
      <c r="AU961" s="216" t="s">
        <v>88</v>
      </c>
      <c r="AY961" s="18" t="s">
        <v>157</v>
      </c>
      <c r="BE961" s="217">
        <f>IF(N961="základní",J961,0)</f>
        <v>0</v>
      </c>
      <c r="BF961" s="217">
        <f>IF(N961="snížená",J961,0)</f>
        <v>0</v>
      </c>
      <c r="BG961" s="217">
        <f>IF(N961="zákl. přenesená",J961,0)</f>
        <v>0</v>
      </c>
      <c r="BH961" s="217">
        <f>IF(N961="sníž. přenesená",J961,0)</f>
        <v>0</v>
      </c>
      <c r="BI961" s="217">
        <f>IF(N961="nulová",J961,0)</f>
        <v>0</v>
      </c>
      <c r="BJ961" s="18" t="s">
        <v>86</v>
      </c>
      <c r="BK961" s="217">
        <f>ROUND(I961*H961,2)</f>
        <v>0</v>
      </c>
      <c r="BL961" s="18" t="s">
        <v>268</v>
      </c>
      <c r="BM961" s="216" t="s">
        <v>1860</v>
      </c>
    </row>
    <row r="962" s="2" customFormat="1">
      <c r="A962" s="39"/>
      <c r="B962" s="40"/>
      <c r="C962" s="41"/>
      <c r="D962" s="218" t="s">
        <v>166</v>
      </c>
      <c r="E962" s="41"/>
      <c r="F962" s="219" t="s">
        <v>1861</v>
      </c>
      <c r="G962" s="41"/>
      <c r="H962" s="41"/>
      <c r="I962" s="220"/>
      <c r="J962" s="41"/>
      <c r="K962" s="41"/>
      <c r="L962" s="45"/>
      <c r="M962" s="221"/>
      <c r="N962" s="222"/>
      <c r="O962" s="85"/>
      <c r="P962" s="85"/>
      <c r="Q962" s="85"/>
      <c r="R962" s="85"/>
      <c r="S962" s="85"/>
      <c r="T962" s="86"/>
      <c r="U962" s="39"/>
      <c r="V962" s="39"/>
      <c r="W962" s="39"/>
      <c r="X962" s="39"/>
      <c r="Y962" s="39"/>
      <c r="Z962" s="39"/>
      <c r="AA962" s="39"/>
      <c r="AB962" s="39"/>
      <c r="AC962" s="39"/>
      <c r="AD962" s="39"/>
      <c r="AE962" s="39"/>
      <c r="AT962" s="18" t="s">
        <v>166</v>
      </c>
      <c r="AU962" s="18" t="s">
        <v>88</v>
      </c>
    </row>
    <row r="963" s="2" customFormat="1" ht="16.5" customHeight="1">
      <c r="A963" s="39"/>
      <c r="B963" s="40"/>
      <c r="C963" s="236" t="s">
        <v>1862</v>
      </c>
      <c r="D963" s="236" t="s">
        <v>242</v>
      </c>
      <c r="E963" s="237" t="s">
        <v>1863</v>
      </c>
      <c r="F963" s="238" t="s">
        <v>1864</v>
      </c>
      <c r="G963" s="239" t="s">
        <v>271</v>
      </c>
      <c r="H963" s="240">
        <v>18</v>
      </c>
      <c r="I963" s="241"/>
      <c r="J963" s="242">
        <f>ROUND(I963*H963,2)</f>
        <v>0</v>
      </c>
      <c r="K963" s="238" t="s">
        <v>19</v>
      </c>
      <c r="L963" s="243"/>
      <c r="M963" s="244" t="s">
        <v>19</v>
      </c>
      <c r="N963" s="245" t="s">
        <v>49</v>
      </c>
      <c r="O963" s="85"/>
      <c r="P963" s="214">
        <f>O963*H963</f>
        <v>0</v>
      </c>
      <c r="Q963" s="214">
        <v>0.00069999999999999999</v>
      </c>
      <c r="R963" s="214">
        <f>Q963*H963</f>
        <v>0.0126</v>
      </c>
      <c r="S963" s="214">
        <v>0</v>
      </c>
      <c r="T963" s="215">
        <f>S963*H963</f>
        <v>0</v>
      </c>
      <c r="U963" s="39"/>
      <c r="V963" s="39"/>
      <c r="W963" s="39"/>
      <c r="X963" s="39"/>
      <c r="Y963" s="39"/>
      <c r="Z963" s="39"/>
      <c r="AA963" s="39"/>
      <c r="AB963" s="39"/>
      <c r="AC963" s="39"/>
      <c r="AD963" s="39"/>
      <c r="AE963" s="39"/>
      <c r="AR963" s="216" t="s">
        <v>357</v>
      </c>
      <c r="AT963" s="216" t="s">
        <v>242</v>
      </c>
      <c r="AU963" s="216" t="s">
        <v>88</v>
      </c>
      <c r="AY963" s="18" t="s">
        <v>157</v>
      </c>
      <c r="BE963" s="217">
        <f>IF(N963="základní",J963,0)</f>
        <v>0</v>
      </c>
      <c r="BF963" s="217">
        <f>IF(N963="snížená",J963,0)</f>
        <v>0</v>
      </c>
      <c r="BG963" s="217">
        <f>IF(N963="zákl. přenesená",J963,0)</f>
        <v>0</v>
      </c>
      <c r="BH963" s="217">
        <f>IF(N963="sníž. přenesená",J963,0)</f>
        <v>0</v>
      </c>
      <c r="BI963" s="217">
        <f>IF(N963="nulová",J963,0)</f>
        <v>0</v>
      </c>
      <c r="BJ963" s="18" t="s">
        <v>86</v>
      </c>
      <c r="BK963" s="217">
        <f>ROUND(I963*H963,2)</f>
        <v>0</v>
      </c>
      <c r="BL963" s="18" t="s">
        <v>268</v>
      </c>
      <c r="BM963" s="216" t="s">
        <v>1865</v>
      </c>
    </row>
    <row r="964" s="13" customFormat="1">
      <c r="A964" s="13"/>
      <c r="B964" s="225"/>
      <c r="C964" s="226"/>
      <c r="D964" s="223" t="s">
        <v>170</v>
      </c>
      <c r="E964" s="227" t="s">
        <v>19</v>
      </c>
      <c r="F964" s="228" t="s">
        <v>1866</v>
      </c>
      <c r="G964" s="226"/>
      <c r="H964" s="229">
        <v>18</v>
      </c>
      <c r="I964" s="230"/>
      <c r="J964" s="226"/>
      <c r="K964" s="226"/>
      <c r="L964" s="231"/>
      <c r="M964" s="232"/>
      <c r="N964" s="233"/>
      <c r="O964" s="233"/>
      <c r="P964" s="233"/>
      <c r="Q964" s="233"/>
      <c r="R964" s="233"/>
      <c r="S964" s="233"/>
      <c r="T964" s="234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235" t="s">
        <v>170</v>
      </c>
      <c r="AU964" s="235" t="s">
        <v>88</v>
      </c>
      <c r="AV964" s="13" t="s">
        <v>88</v>
      </c>
      <c r="AW964" s="13" t="s">
        <v>37</v>
      </c>
      <c r="AX964" s="13" t="s">
        <v>78</v>
      </c>
      <c r="AY964" s="235" t="s">
        <v>157</v>
      </c>
    </row>
    <row r="965" s="2" customFormat="1" ht="16.5" customHeight="1">
      <c r="A965" s="39"/>
      <c r="B965" s="40"/>
      <c r="C965" s="236" t="s">
        <v>1867</v>
      </c>
      <c r="D965" s="236" t="s">
        <v>242</v>
      </c>
      <c r="E965" s="237" t="s">
        <v>1868</v>
      </c>
      <c r="F965" s="238" t="s">
        <v>1869</v>
      </c>
      <c r="G965" s="239" t="s">
        <v>271</v>
      </c>
      <c r="H965" s="240">
        <v>18</v>
      </c>
      <c r="I965" s="241"/>
      <c r="J965" s="242">
        <f>ROUND(I965*H965,2)</f>
        <v>0</v>
      </c>
      <c r="K965" s="238" t="s">
        <v>19</v>
      </c>
      <c r="L965" s="243"/>
      <c r="M965" s="244" t="s">
        <v>19</v>
      </c>
      <c r="N965" s="245" t="s">
        <v>49</v>
      </c>
      <c r="O965" s="85"/>
      <c r="P965" s="214">
        <f>O965*H965</f>
        <v>0</v>
      </c>
      <c r="Q965" s="214">
        <v>0</v>
      </c>
      <c r="R965" s="214">
        <f>Q965*H965</f>
        <v>0</v>
      </c>
      <c r="S965" s="214">
        <v>0</v>
      </c>
      <c r="T965" s="215">
        <f>S965*H965</f>
        <v>0</v>
      </c>
      <c r="U965" s="39"/>
      <c r="V965" s="39"/>
      <c r="W965" s="39"/>
      <c r="X965" s="39"/>
      <c r="Y965" s="39"/>
      <c r="Z965" s="39"/>
      <c r="AA965" s="39"/>
      <c r="AB965" s="39"/>
      <c r="AC965" s="39"/>
      <c r="AD965" s="39"/>
      <c r="AE965" s="39"/>
      <c r="AR965" s="216" t="s">
        <v>357</v>
      </c>
      <c r="AT965" s="216" t="s">
        <v>242</v>
      </c>
      <c r="AU965" s="216" t="s">
        <v>88</v>
      </c>
      <c r="AY965" s="18" t="s">
        <v>157</v>
      </c>
      <c r="BE965" s="217">
        <f>IF(N965="základní",J965,0)</f>
        <v>0</v>
      </c>
      <c r="BF965" s="217">
        <f>IF(N965="snížená",J965,0)</f>
        <v>0</v>
      </c>
      <c r="BG965" s="217">
        <f>IF(N965="zákl. přenesená",J965,0)</f>
        <v>0</v>
      </c>
      <c r="BH965" s="217">
        <f>IF(N965="sníž. přenesená",J965,0)</f>
        <v>0</v>
      </c>
      <c r="BI965" s="217">
        <f>IF(N965="nulová",J965,0)</f>
        <v>0</v>
      </c>
      <c r="BJ965" s="18" t="s">
        <v>86</v>
      </c>
      <c r="BK965" s="217">
        <f>ROUND(I965*H965,2)</f>
        <v>0</v>
      </c>
      <c r="BL965" s="18" t="s">
        <v>268</v>
      </c>
      <c r="BM965" s="216" t="s">
        <v>1870</v>
      </c>
    </row>
    <row r="966" s="13" customFormat="1">
      <c r="A966" s="13"/>
      <c r="B966" s="225"/>
      <c r="C966" s="226"/>
      <c r="D966" s="223" t="s">
        <v>170</v>
      </c>
      <c r="E966" s="227" t="s">
        <v>19</v>
      </c>
      <c r="F966" s="228" t="s">
        <v>1866</v>
      </c>
      <c r="G966" s="226"/>
      <c r="H966" s="229">
        <v>18</v>
      </c>
      <c r="I966" s="230"/>
      <c r="J966" s="226"/>
      <c r="K966" s="226"/>
      <c r="L966" s="231"/>
      <c r="M966" s="232"/>
      <c r="N966" s="233"/>
      <c r="O966" s="233"/>
      <c r="P966" s="233"/>
      <c r="Q966" s="233"/>
      <c r="R966" s="233"/>
      <c r="S966" s="233"/>
      <c r="T966" s="234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235" t="s">
        <v>170</v>
      </c>
      <c r="AU966" s="235" t="s">
        <v>88</v>
      </c>
      <c r="AV966" s="13" t="s">
        <v>88</v>
      </c>
      <c r="AW966" s="13" t="s">
        <v>37</v>
      </c>
      <c r="AX966" s="13" t="s">
        <v>78</v>
      </c>
      <c r="AY966" s="235" t="s">
        <v>157</v>
      </c>
    </row>
    <row r="967" s="2" customFormat="1" ht="24.15" customHeight="1">
      <c r="A967" s="39"/>
      <c r="B967" s="40"/>
      <c r="C967" s="205" t="s">
        <v>1871</v>
      </c>
      <c r="D967" s="205" t="s">
        <v>159</v>
      </c>
      <c r="E967" s="206" t="s">
        <v>1872</v>
      </c>
      <c r="F967" s="207" t="s">
        <v>1873</v>
      </c>
      <c r="G967" s="208" t="s">
        <v>320</v>
      </c>
      <c r="H967" s="209">
        <v>68</v>
      </c>
      <c r="I967" s="210"/>
      <c r="J967" s="211">
        <f>ROUND(I967*H967,2)</f>
        <v>0</v>
      </c>
      <c r="K967" s="207" t="s">
        <v>175</v>
      </c>
      <c r="L967" s="45"/>
      <c r="M967" s="212" t="s">
        <v>19</v>
      </c>
      <c r="N967" s="213" t="s">
        <v>49</v>
      </c>
      <c r="O967" s="85"/>
      <c r="P967" s="214">
        <f>O967*H967</f>
        <v>0</v>
      </c>
      <c r="Q967" s="214">
        <v>0</v>
      </c>
      <c r="R967" s="214">
        <f>Q967*H967</f>
        <v>0</v>
      </c>
      <c r="S967" s="214">
        <v>0</v>
      </c>
      <c r="T967" s="215">
        <f>S967*H967</f>
        <v>0</v>
      </c>
      <c r="U967" s="39"/>
      <c r="V967" s="39"/>
      <c r="W967" s="39"/>
      <c r="X967" s="39"/>
      <c r="Y967" s="39"/>
      <c r="Z967" s="39"/>
      <c r="AA967" s="39"/>
      <c r="AB967" s="39"/>
      <c r="AC967" s="39"/>
      <c r="AD967" s="39"/>
      <c r="AE967" s="39"/>
      <c r="AR967" s="216" t="s">
        <v>268</v>
      </c>
      <c r="AT967" s="216" t="s">
        <v>159</v>
      </c>
      <c r="AU967" s="216" t="s">
        <v>88</v>
      </c>
      <c r="AY967" s="18" t="s">
        <v>157</v>
      </c>
      <c r="BE967" s="217">
        <f>IF(N967="základní",J967,0)</f>
        <v>0</v>
      </c>
      <c r="BF967" s="217">
        <f>IF(N967="snížená",J967,0)</f>
        <v>0</v>
      </c>
      <c r="BG967" s="217">
        <f>IF(N967="zákl. přenesená",J967,0)</f>
        <v>0</v>
      </c>
      <c r="BH967" s="217">
        <f>IF(N967="sníž. přenesená",J967,0)</f>
        <v>0</v>
      </c>
      <c r="BI967" s="217">
        <f>IF(N967="nulová",J967,0)</f>
        <v>0</v>
      </c>
      <c r="BJ967" s="18" t="s">
        <v>86</v>
      </c>
      <c r="BK967" s="217">
        <f>ROUND(I967*H967,2)</f>
        <v>0</v>
      </c>
      <c r="BL967" s="18" t="s">
        <v>268</v>
      </c>
      <c r="BM967" s="216" t="s">
        <v>1874</v>
      </c>
    </row>
    <row r="968" s="2" customFormat="1">
      <c r="A968" s="39"/>
      <c r="B968" s="40"/>
      <c r="C968" s="41"/>
      <c r="D968" s="218" t="s">
        <v>166</v>
      </c>
      <c r="E968" s="41"/>
      <c r="F968" s="219" t="s">
        <v>1875</v>
      </c>
      <c r="G968" s="41"/>
      <c r="H968" s="41"/>
      <c r="I968" s="220"/>
      <c r="J968" s="41"/>
      <c r="K968" s="41"/>
      <c r="L968" s="45"/>
      <c r="M968" s="221"/>
      <c r="N968" s="222"/>
      <c r="O968" s="85"/>
      <c r="P968" s="85"/>
      <c r="Q968" s="85"/>
      <c r="R968" s="85"/>
      <c r="S968" s="85"/>
      <c r="T968" s="86"/>
      <c r="U968" s="39"/>
      <c r="V968" s="39"/>
      <c r="W968" s="39"/>
      <c r="X968" s="39"/>
      <c r="Y968" s="39"/>
      <c r="Z968" s="39"/>
      <c r="AA968" s="39"/>
      <c r="AB968" s="39"/>
      <c r="AC968" s="39"/>
      <c r="AD968" s="39"/>
      <c r="AE968" s="39"/>
      <c r="AT968" s="18" t="s">
        <v>166</v>
      </c>
      <c r="AU968" s="18" t="s">
        <v>88</v>
      </c>
    </row>
    <row r="969" s="13" customFormat="1">
      <c r="A969" s="13"/>
      <c r="B969" s="225"/>
      <c r="C969" s="226"/>
      <c r="D969" s="223" t="s">
        <v>170</v>
      </c>
      <c r="E969" s="227" t="s">
        <v>19</v>
      </c>
      <c r="F969" s="228" t="s">
        <v>1876</v>
      </c>
      <c r="G969" s="226"/>
      <c r="H969" s="229">
        <v>68</v>
      </c>
      <c r="I969" s="230"/>
      <c r="J969" s="226"/>
      <c r="K969" s="226"/>
      <c r="L969" s="231"/>
      <c r="M969" s="232"/>
      <c r="N969" s="233"/>
      <c r="O969" s="233"/>
      <c r="P969" s="233"/>
      <c r="Q969" s="233"/>
      <c r="R969" s="233"/>
      <c r="S969" s="233"/>
      <c r="T969" s="234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35" t="s">
        <v>170</v>
      </c>
      <c r="AU969" s="235" t="s">
        <v>88</v>
      </c>
      <c r="AV969" s="13" t="s">
        <v>88</v>
      </c>
      <c r="AW969" s="13" t="s">
        <v>37</v>
      </c>
      <c r="AX969" s="13" t="s">
        <v>78</v>
      </c>
      <c r="AY969" s="235" t="s">
        <v>157</v>
      </c>
    </row>
    <row r="970" s="2" customFormat="1" ht="16.5" customHeight="1">
      <c r="A970" s="39"/>
      <c r="B970" s="40"/>
      <c r="C970" s="236" t="s">
        <v>1877</v>
      </c>
      <c r="D970" s="236" t="s">
        <v>242</v>
      </c>
      <c r="E970" s="237" t="s">
        <v>1878</v>
      </c>
      <c r="F970" s="238" t="s">
        <v>1879</v>
      </c>
      <c r="G970" s="239" t="s">
        <v>1880</v>
      </c>
      <c r="H970" s="240">
        <v>67.829999999999998</v>
      </c>
      <c r="I970" s="241"/>
      <c r="J970" s="242">
        <f>ROUND(I970*H970,2)</f>
        <v>0</v>
      </c>
      <c r="K970" s="238" t="s">
        <v>175</v>
      </c>
      <c r="L970" s="243"/>
      <c r="M970" s="244" t="s">
        <v>19</v>
      </c>
      <c r="N970" s="245" t="s">
        <v>49</v>
      </c>
      <c r="O970" s="85"/>
      <c r="P970" s="214">
        <f>O970*H970</f>
        <v>0</v>
      </c>
      <c r="Q970" s="214">
        <v>0.001</v>
      </c>
      <c r="R970" s="214">
        <f>Q970*H970</f>
        <v>0.067830000000000001</v>
      </c>
      <c r="S970" s="214">
        <v>0</v>
      </c>
      <c r="T970" s="215">
        <f>S970*H970</f>
        <v>0</v>
      </c>
      <c r="U970" s="39"/>
      <c r="V970" s="39"/>
      <c r="W970" s="39"/>
      <c r="X970" s="39"/>
      <c r="Y970" s="39"/>
      <c r="Z970" s="39"/>
      <c r="AA970" s="39"/>
      <c r="AB970" s="39"/>
      <c r="AC970" s="39"/>
      <c r="AD970" s="39"/>
      <c r="AE970" s="39"/>
      <c r="AR970" s="216" t="s">
        <v>357</v>
      </c>
      <c r="AT970" s="216" t="s">
        <v>242</v>
      </c>
      <c r="AU970" s="216" t="s">
        <v>88</v>
      </c>
      <c r="AY970" s="18" t="s">
        <v>157</v>
      </c>
      <c r="BE970" s="217">
        <f>IF(N970="základní",J970,0)</f>
        <v>0</v>
      </c>
      <c r="BF970" s="217">
        <f>IF(N970="snížená",J970,0)</f>
        <v>0</v>
      </c>
      <c r="BG970" s="217">
        <f>IF(N970="zákl. přenesená",J970,0)</f>
        <v>0</v>
      </c>
      <c r="BH970" s="217">
        <f>IF(N970="sníž. přenesená",J970,0)</f>
        <v>0</v>
      </c>
      <c r="BI970" s="217">
        <f>IF(N970="nulová",J970,0)</f>
        <v>0</v>
      </c>
      <c r="BJ970" s="18" t="s">
        <v>86</v>
      </c>
      <c r="BK970" s="217">
        <f>ROUND(I970*H970,2)</f>
        <v>0</v>
      </c>
      <c r="BL970" s="18" t="s">
        <v>268</v>
      </c>
      <c r="BM970" s="216" t="s">
        <v>1881</v>
      </c>
    </row>
    <row r="971" s="13" customFormat="1">
      <c r="A971" s="13"/>
      <c r="B971" s="225"/>
      <c r="C971" s="226"/>
      <c r="D971" s="223" t="s">
        <v>170</v>
      </c>
      <c r="E971" s="227" t="s">
        <v>19</v>
      </c>
      <c r="F971" s="228" t="s">
        <v>1882</v>
      </c>
      <c r="G971" s="226"/>
      <c r="H971" s="229">
        <v>64.599999999999994</v>
      </c>
      <c r="I971" s="230"/>
      <c r="J971" s="226"/>
      <c r="K971" s="226"/>
      <c r="L971" s="231"/>
      <c r="M971" s="232"/>
      <c r="N971" s="233"/>
      <c r="O971" s="233"/>
      <c r="P971" s="233"/>
      <c r="Q971" s="233"/>
      <c r="R971" s="233"/>
      <c r="S971" s="233"/>
      <c r="T971" s="234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T971" s="235" t="s">
        <v>170</v>
      </c>
      <c r="AU971" s="235" t="s">
        <v>88</v>
      </c>
      <c r="AV971" s="13" t="s">
        <v>88</v>
      </c>
      <c r="AW971" s="13" t="s">
        <v>37</v>
      </c>
      <c r="AX971" s="13" t="s">
        <v>78</v>
      </c>
      <c r="AY971" s="235" t="s">
        <v>157</v>
      </c>
    </row>
    <row r="972" s="13" customFormat="1">
      <c r="A972" s="13"/>
      <c r="B972" s="225"/>
      <c r="C972" s="226"/>
      <c r="D972" s="223" t="s">
        <v>170</v>
      </c>
      <c r="E972" s="226"/>
      <c r="F972" s="228" t="s">
        <v>1883</v>
      </c>
      <c r="G972" s="226"/>
      <c r="H972" s="229">
        <v>67.829999999999998</v>
      </c>
      <c r="I972" s="230"/>
      <c r="J972" s="226"/>
      <c r="K972" s="226"/>
      <c r="L972" s="231"/>
      <c r="M972" s="232"/>
      <c r="N972" s="233"/>
      <c r="O972" s="233"/>
      <c r="P972" s="233"/>
      <c r="Q972" s="233"/>
      <c r="R972" s="233"/>
      <c r="S972" s="233"/>
      <c r="T972" s="234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235" t="s">
        <v>170</v>
      </c>
      <c r="AU972" s="235" t="s">
        <v>88</v>
      </c>
      <c r="AV972" s="13" t="s">
        <v>88</v>
      </c>
      <c r="AW972" s="13" t="s">
        <v>4</v>
      </c>
      <c r="AX972" s="13" t="s">
        <v>86</v>
      </c>
      <c r="AY972" s="235" t="s">
        <v>157</v>
      </c>
    </row>
    <row r="973" s="2" customFormat="1" ht="16.5" customHeight="1">
      <c r="A973" s="39"/>
      <c r="B973" s="40"/>
      <c r="C973" s="205" t="s">
        <v>1884</v>
      </c>
      <c r="D973" s="205" t="s">
        <v>159</v>
      </c>
      <c r="E973" s="206" t="s">
        <v>1885</v>
      </c>
      <c r="F973" s="207" t="s">
        <v>1886</v>
      </c>
      <c r="G973" s="208" t="s">
        <v>271</v>
      </c>
      <c r="H973" s="209">
        <v>8</v>
      </c>
      <c r="I973" s="210"/>
      <c r="J973" s="211">
        <f>ROUND(I973*H973,2)</f>
        <v>0</v>
      </c>
      <c r="K973" s="207" t="s">
        <v>175</v>
      </c>
      <c r="L973" s="45"/>
      <c r="M973" s="212" t="s">
        <v>19</v>
      </c>
      <c r="N973" s="213" t="s">
        <v>49</v>
      </c>
      <c r="O973" s="85"/>
      <c r="P973" s="214">
        <f>O973*H973</f>
        <v>0</v>
      </c>
      <c r="Q973" s="214">
        <v>0</v>
      </c>
      <c r="R973" s="214">
        <f>Q973*H973</f>
        <v>0</v>
      </c>
      <c r="S973" s="214">
        <v>0</v>
      </c>
      <c r="T973" s="215">
        <f>S973*H973</f>
        <v>0</v>
      </c>
      <c r="U973" s="39"/>
      <c r="V973" s="39"/>
      <c r="W973" s="39"/>
      <c r="X973" s="39"/>
      <c r="Y973" s="39"/>
      <c r="Z973" s="39"/>
      <c r="AA973" s="39"/>
      <c r="AB973" s="39"/>
      <c r="AC973" s="39"/>
      <c r="AD973" s="39"/>
      <c r="AE973" s="39"/>
      <c r="AR973" s="216" t="s">
        <v>268</v>
      </c>
      <c r="AT973" s="216" t="s">
        <v>159</v>
      </c>
      <c r="AU973" s="216" t="s">
        <v>88</v>
      </c>
      <c r="AY973" s="18" t="s">
        <v>157</v>
      </c>
      <c r="BE973" s="217">
        <f>IF(N973="základní",J973,0)</f>
        <v>0</v>
      </c>
      <c r="BF973" s="217">
        <f>IF(N973="snížená",J973,0)</f>
        <v>0</v>
      </c>
      <c r="BG973" s="217">
        <f>IF(N973="zákl. přenesená",J973,0)</f>
        <v>0</v>
      </c>
      <c r="BH973" s="217">
        <f>IF(N973="sníž. přenesená",J973,0)</f>
        <v>0</v>
      </c>
      <c r="BI973" s="217">
        <f>IF(N973="nulová",J973,0)</f>
        <v>0</v>
      </c>
      <c r="BJ973" s="18" t="s">
        <v>86</v>
      </c>
      <c r="BK973" s="217">
        <f>ROUND(I973*H973,2)</f>
        <v>0</v>
      </c>
      <c r="BL973" s="18" t="s">
        <v>268</v>
      </c>
      <c r="BM973" s="216" t="s">
        <v>1887</v>
      </c>
    </row>
    <row r="974" s="2" customFormat="1">
      <c r="A974" s="39"/>
      <c r="B974" s="40"/>
      <c r="C974" s="41"/>
      <c r="D974" s="218" t="s">
        <v>166</v>
      </c>
      <c r="E974" s="41"/>
      <c r="F974" s="219" t="s">
        <v>1888</v>
      </c>
      <c r="G974" s="41"/>
      <c r="H974" s="41"/>
      <c r="I974" s="220"/>
      <c r="J974" s="41"/>
      <c r="K974" s="41"/>
      <c r="L974" s="45"/>
      <c r="M974" s="221"/>
      <c r="N974" s="222"/>
      <c r="O974" s="85"/>
      <c r="P974" s="85"/>
      <c r="Q974" s="85"/>
      <c r="R974" s="85"/>
      <c r="S974" s="85"/>
      <c r="T974" s="86"/>
      <c r="U974" s="39"/>
      <c r="V974" s="39"/>
      <c r="W974" s="39"/>
      <c r="X974" s="39"/>
      <c r="Y974" s="39"/>
      <c r="Z974" s="39"/>
      <c r="AA974" s="39"/>
      <c r="AB974" s="39"/>
      <c r="AC974" s="39"/>
      <c r="AD974" s="39"/>
      <c r="AE974" s="39"/>
      <c r="AT974" s="18" t="s">
        <v>166</v>
      </c>
      <c r="AU974" s="18" t="s">
        <v>88</v>
      </c>
    </row>
    <row r="975" s="2" customFormat="1" ht="16.5" customHeight="1">
      <c r="A975" s="39"/>
      <c r="B975" s="40"/>
      <c r="C975" s="236" t="s">
        <v>1889</v>
      </c>
      <c r="D975" s="236" t="s">
        <v>242</v>
      </c>
      <c r="E975" s="237" t="s">
        <v>1890</v>
      </c>
      <c r="F975" s="238" t="s">
        <v>1891</v>
      </c>
      <c r="G975" s="239" t="s">
        <v>271</v>
      </c>
      <c r="H975" s="240">
        <v>8</v>
      </c>
      <c r="I975" s="241"/>
      <c r="J975" s="242">
        <f>ROUND(I975*H975,2)</f>
        <v>0</v>
      </c>
      <c r="K975" s="238" t="s">
        <v>175</v>
      </c>
      <c r="L975" s="243"/>
      <c r="M975" s="244" t="s">
        <v>19</v>
      </c>
      <c r="N975" s="245" t="s">
        <v>49</v>
      </c>
      <c r="O975" s="85"/>
      <c r="P975" s="214">
        <f>O975*H975</f>
        <v>0</v>
      </c>
      <c r="Q975" s="214">
        <v>0.00025999999999999998</v>
      </c>
      <c r="R975" s="214">
        <f>Q975*H975</f>
        <v>0.0020799999999999998</v>
      </c>
      <c r="S975" s="214">
        <v>0</v>
      </c>
      <c r="T975" s="215">
        <f>S975*H975</f>
        <v>0</v>
      </c>
      <c r="U975" s="39"/>
      <c r="V975" s="39"/>
      <c r="W975" s="39"/>
      <c r="X975" s="39"/>
      <c r="Y975" s="39"/>
      <c r="Z975" s="39"/>
      <c r="AA975" s="39"/>
      <c r="AB975" s="39"/>
      <c r="AC975" s="39"/>
      <c r="AD975" s="39"/>
      <c r="AE975" s="39"/>
      <c r="AR975" s="216" t="s">
        <v>357</v>
      </c>
      <c r="AT975" s="216" t="s">
        <v>242</v>
      </c>
      <c r="AU975" s="216" t="s">
        <v>88</v>
      </c>
      <c r="AY975" s="18" t="s">
        <v>157</v>
      </c>
      <c r="BE975" s="217">
        <f>IF(N975="základní",J975,0)</f>
        <v>0</v>
      </c>
      <c r="BF975" s="217">
        <f>IF(N975="snížená",J975,0)</f>
        <v>0</v>
      </c>
      <c r="BG975" s="217">
        <f>IF(N975="zákl. přenesená",J975,0)</f>
        <v>0</v>
      </c>
      <c r="BH975" s="217">
        <f>IF(N975="sníž. přenesená",J975,0)</f>
        <v>0</v>
      </c>
      <c r="BI975" s="217">
        <f>IF(N975="nulová",J975,0)</f>
        <v>0</v>
      </c>
      <c r="BJ975" s="18" t="s">
        <v>86</v>
      </c>
      <c r="BK975" s="217">
        <f>ROUND(I975*H975,2)</f>
        <v>0</v>
      </c>
      <c r="BL975" s="18" t="s">
        <v>268</v>
      </c>
      <c r="BM975" s="216" t="s">
        <v>1892</v>
      </c>
    </row>
    <row r="976" s="13" customFormat="1">
      <c r="A976" s="13"/>
      <c r="B976" s="225"/>
      <c r="C976" s="226"/>
      <c r="D976" s="223" t="s">
        <v>170</v>
      </c>
      <c r="E976" s="227" t="s">
        <v>19</v>
      </c>
      <c r="F976" s="228" t="s">
        <v>1893</v>
      </c>
      <c r="G976" s="226"/>
      <c r="H976" s="229">
        <v>8</v>
      </c>
      <c r="I976" s="230"/>
      <c r="J976" s="226"/>
      <c r="K976" s="226"/>
      <c r="L976" s="231"/>
      <c r="M976" s="232"/>
      <c r="N976" s="233"/>
      <c r="O976" s="233"/>
      <c r="P976" s="233"/>
      <c r="Q976" s="233"/>
      <c r="R976" s="233"/>
      <c r="S976" s="233"/>
      <c r="T976" s="234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235" t="s">
        <v>170</v>
      </c>
      <c r="AU976" s="235" t="s">
        <v>88</v>
      </c>
      <c r="AV976" s="13" t="s">
        <v>88</v>
      </c>
      <c r="AW976" s="13" t="s">
        <v>37</v>
      </c>
      <c r="AX976" s="13" t="s">
        <v>78</v>
      </c>
      <c r="AY976" s="235" t="s">
        <v>157</v>
      </c>
    </row>
    <row r="977" s="2" customFormat="1" ht="16.5" customHeight="1">
      <c r="A977" s="39"/>
      <c r="B977" s="40"/>
      <c r="C977" s="205" t="s">
        <v>1894</v>
      </c>
      <c r="D977" s="205" t="s">
        <v>159</v>
      </c>
      <c r="E977" s="206" t="s">
        <v>1895</v>
      </c>
      <c r="F977" s="207" t="s">
        <v>1896</v>
      </c>
      <c r="G977" s="208" t="s">
        <v>271</v>
      </c>
      <c r="H977" s="209">
        <v>1</v>
      </c>
      <c r="I977" s="210"/>
      <c r="J977" s="211">
        <f>ROUND(I977*H977,2)</f>
        <v>0</v>
      </c>
      <c r="K977" s="207" t="s">
        <v>175</v>
      </c>
      <c r="L977" s="45"/>
      <c r="M977" s="212" t="s">
        <v>19</v>
      </c>
      <c r="N977" s="213" t="s">
        <v>49</v>
      </c>
      <c r="O977" s="85"/>
      <c r="P977" s="214">
        <f>O977*H977</f>
        <v>0</v>
      </c>
      <c r="Q977" s="214">
        <v>0</v>
      </c>
      <c r="R977" s="214">
        <f>Q977*H977</f>
        <v>0</v>
      </c>
      <c r="S977" s="214">
        <v>0</v>
      </c>
      <c r="T977" s="215">
        <f>S977*H977</f>
        <v>0</v>
      </c>
      <c r="U977" s="39"/>
      <c r="V977" s="39"/>
      <c r="W977" s="39"/>
      <c r="X977" s="39"/>
      <c r="Y977" s="39"/>
      <c r="Z977" s="39"/>
      <c r="AA977" s="39"/>
      <c r="AB977" s="39"/>
      <c r="AC977" s="39"/>
      <c r="AD977" s="39"/>
      <c r="AE977" s="39"/>
      <c r="AR977" s="216" t="s">
        <v>268</v>
      </c>
      <c r="AT977" s="216" t="s">
        <v>159</v>
      </c>
      <c r="AU977" s="216" t="s">
        <v>88</v>
      </c>
      <c r="AY977" s="18" t="s">
        <v>157</v>
      </c>
      <c r="BE977" s="217">
        <f>IF(N977="základní",J977,0)</f>
        <v>0</v>
      </c>
      <c r="BF977" s="217">
        <f>IF(N977="snížená",J977,0)</f>
        <v>0</v>
      </c>
      <c r="BG977" s="217">
        <f>IF(N977="zákl. přenesená",J977,0)</f>
        <v>0</v>
      </c>
      <c r="BH977" s="217">
        <f>IF(N977="sníž. přenesená",J977,0)</f>
        <v>0</v>
      </c>
      <c r="BI977" s="217">
        <f>IF(N977="nulová",J977,0)</f>
        <v>0</v>
      </c>
      <c r="BJ977" s="18" t="s">
        <v>86</v>
      </c>
      <c r="BK977" s="217">
        <f>ROUND(I977*H977,2)</f>
        <v>0</v>
      </c>
      <c r="BL977" s="18" t="s">
        <v>268</v>
      </c>
      <c r="BM977" s="216" t="s">
        <v>1897</v>
      </c>
    </row>
    <row r="978" s="2" customFormat="1">
      <c r="A978" s="39"/>
      <c r="B978" s="40"/>
      <c r="C978" s="41"/>
      <c r="D978" s="218" t="s">
        <v>166</v>
      </c>
      <c r="E978" s="41"/>
      <c r="F978" s="219" t="s">
        <v>1898</v>
      </c>
      <c r="G978" s="41"/>
      <c r="H978" s="41"/>
      <c r="I978" s="220"/>
      <c r="J978" s="41"/>
      <c r="K978" s="41"/>
      <c r="L978" s="45"/>
      <c r="M978" s="221"/>
      <c r="N978" s="222"/>
      <c r="O978" s="85"/>
      <c r="P978" s="85"/>
      <c r="Q978" s="85"/>
      <c r="R978" s="85"/>
      <c r="S978" s="85"/>
      <c r="T978" s="86"/>
      <c r="U978" s="39"/>
      <c r="V978" s="39"/>
      <c r="W978" s="39"/>
      <c r="X978" s="39"/>
      <c r="Y978" s="39"/>
      <c r="Z978" s="39"/>
      <c r="AA978" s="39"/>
      <c r="AB978" s="39"/>
      <c r="AC978" s="39"/>
      <c r="AD978" s="39"/>
      <c r="AE978" s="39"/>
      <c r="AT978" s="18" t="s">
        <v>166</v>
      </c>
      <c r="AU978" s="18" t="s">
        <v>88</v>
      </c>
    </row>
    <row r="979" s="2" customFormat="1" ht="16.5" customHeight="1">
      <c r="A979" s="39"/>
      <c r="B979" s="40"/>
      <c r="C979" s="236" t="s">
        <v>1899</v>
      </c>
      <c r="D979" s="236" t="s">
        <v>242</v>
      </c>
      <c r="E979" s="237" t="s">
        <v>1900</v>
      </c>
      <c r="F979" s="238" t="s">
        <v>1901</v>
      </c>
      <c r="G979" s="239" t="s">
        <v>271</v>
      </c>
      <c r="H979" s="240">
        <v>1</v>
      </c>
      <c r="I979" s="241"/>
      <c r="J979" s="242">
        <f>ROUND(I979*H979,2)</f>
        <v>0</v>
      </c>
      <c r="K979" s="238" t="s">
        <v>175</v>
      </c>
      <c r="L979" s="243"/>
      <c r="M979" s="244" t="s">
        <v>19</v>
      </c>
      <c r="N979" s="245" t="s">
        <v>49</v>
      </c>
      <c r="O979" s="85"/>
      <c r="P979" s="214">
        <f>O979*H979</f>
        <v>0</v>
      </c>
      <c r="Q979" s="214">
        <v>0.00010000000000000001</v>
      </c>
      <c r="R979" s="214">
        <f>Q979*H979</f>
        <v>0.00010000000000000001</v>
      </c>
      <c r="S979" s="214">
        <v>0</v>
      </c>
      <c r="T979" s="215">
        <f>S979*H979</f>
        <v>0</v>
      </c>
      <c r="U979" s="39"/>
      <c r="V979" s="39"/>
      <c r="W979" s="39"/>
      <c r="X979" s="39"/>
      <c r="Y979" s="39"/>
      <c r="Z979" s="39"/>
      <c r="AA979" s="39"/>
      <c r="AB979" s="39"/>
      <c r="AC979" s="39"/>
      <c r="AD979" s="39"/>
      <c r="AE979" s="39"/>
      <c r="AR979" s="216" t="s">
        <v>357</v>
      </c>
      <c r="AT979" s="216" t="s">
        <v>242</v>
      </c>
      <c r="AU979" s="216" t="s">
        <v>88</v>
      </c>
      <c r="AY979" s="18" t="s">
        <v>157</v>
      </c>
      <c r="BE979" s="217">
        <f>IF(N979="základní",J979,0)</f>
        <v>0</v>
      </c>
      <c r="BF979" s="217">
        <f>IF(N979="snížená",J979,0)</f>
        <v>0</v>
      </c>
      <c r="BG979" s="217">
        <f>IF(N979="zákl. přenesená",J979,0)</f>
        <v>0</v>
      </c>
      <c r="BH979" s="217">
        <f>IF(N979="sníž. přenesená",J979,0)</f>
        <v>0</v>
      </c>
      <c r="BI979" s="217">
        <f>IF(N979="nulová",J979,0)</f>
        <v>0</v>
      </c>
      <c r="BJ979" s="18" t="s">
        <v>86</v>
      </c>
      <c r="BK979" s="217">
        <f>ROUND(I979*H979,2)</f>
        <v>0</v>
      </c>
      <c r="BL979" s="18" t="s">
        <v>268</v>
      </c>
      <c r="BM979" s="216" t="s">
        <v>1902</v>
      </c>
    </row>
    <row r="980" s="13" customFormat="1">
      <c r="A980" s="13"/>
      <c r="B980" s="225"/>
      <c r="C980" s="226"/>
      <c r="D980" s="223" t="s">
        <v>170</v>
      </c>
      <c r="E980" s="227" t="s">
        <v>19</v>
      </c>
      <c r="F980" s="228" t="s">
        <v>1903</v>
      </c>
      <c r="G980" s="226"/>
      <c r="H980" s="229">
        <v>1</v>
      </c>
      <c r="I980" s="230"/>
      <c r="J980" s="226"/>
      <c r="K980" s="226"/>
      <c r="L980" s="231"/>
      <c r="M980" s="232"/>
      <c r="N980" s="233"/>
      <c r="O980" s="233"/>
      <c r="P980" s="233"/>
      <c r="Q980" s="233"/>
      <c r="R980" s="233"/>
      <c r="S980" s="233"/>
      <c r="T980" s="234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T980" s="235" t="s">
        <v>170</v>
      </c>
      <c r="AU980" s="235" t="s">
        <v>88</v>
      </c>
      <c r="AV980" s="13" t="s">
        <v>88</v>
      </c>
      <c r="AW980" s="13" t="s">
        <v>37</v>
      </c>
      <c r="AX980" s="13" t="s">
        <v>78</v>
      </c>
      <c r="AY980" s="235" t="s">
        <v>157</v>
      </c>
    </row>
    <row r="981" s="2" customFormat="1" ht="24.15" customHeight="1">
      <c r="A981" s="39"/>
      <c r="B981" s="40"/>
      <c r="C981" s="205" t="s">
        <v>1904</v>
      </c>
      <c r="D981" s="205" t="s">
        <v>159</v>
      </c>
      <c r="E981" s="206" t="s">
        <v>1905</v>
      </c>
      <c r="F981" s="207" t="s">
        <v>1906</v>
      </c>
      <c r="G981" s="208" t="s">
        <v>271</v>
      </c>
      <c r="H981" s="209">
        <v>1</v>
      </c>
      <c r="I981" s="210"/>
      <c r="J981" s="211">
        <f>ROUND(I981*H981,2)</f>
        <v>0</v>
      </c>
      <c r="K981" s="207" t="s">
        <v>175</v>
      </c>
      <c r="L981" s="45"/>
      <c r="M981" s="212" t="s">
        <v>19</v>
      </c>
      <c r="N981" s="213" t="s">
        <v>49</v>
      </c>
      <c r="O981" s="85"/>
      <c r="P981" s="214">
        <f>O981*H981</f>
        <v>0</v>
      </c>
      <c r="Q981" s="214">
        <v>0</v>
      </c>
      <c r="R981" s="214">
        <f>Q981*H981</f>
        <v>0</v>
      </c>
      <c r="S981" s="214">
        <v>0</v>
      </c>
      <c r="T981" s="215">
        <f>S981*H981</f>
        <v>0</v>
      </c>
      <c r="U981" s="39"/>
      <c r="V981" s="39"/>
      <c r="W981" s="39"/>
      <c r="X981" s="39"/>
      <c r="Y981" s="39"/>
      <c r="Z981" s="39"/>
      <c r="AA981" s="39"/>
      <c r="AB981" s="39"/>
      <c r="AC981" s="39"/>
      <c r="AD981" s="39"/>
      <c r="AE981" s="39"/>
      <c r="AR981" s="216" t="s">
        <v>268</v>
      </c>
      <c r="AT981" s="216" t="s">
        <v>159</v>
      </c>
      <c r="AU981" s="216" t="s">
        <v>88</v>
      </c>
      <c r="AY981" s="18" t="s">
        <v>157</v>
      </c>
      <c r="BE981" s="217">
        <f>IF(N981="základní",J981,0)</f>
        <v>0</v>
      </c>
      <c r="BF981" s="217">
        <f>IF(N981="snížená",J981,0)</f>
        <v>0</v>
      </c>
      <c r="BG981" s="217">
        <f>IF(N981="zákl. přenesená",J981,0)</f>
        <v>0</v>
      </c>
      <c r="BH981" s="217">
        <f>IF(N981="sníž. přenesená",J981,0)</f>
        <v>0</v>
      </c>
      <c r="BI981" s="217">
        <f>IF(N981="nulová",J981,0)</f>
        <v>0</v>
      </c>
      <c r="BJ981" s="18" t="s">
        <v>86</v>
      </c>
      <c r="BK981" s="217">
        <f>ROUND(I981*H981,2)</f>
        <v>0</v>
      </c>
      <c r="BL981" s="18" t="s">
        <v>268</v>
      </c>
      <c r="BM981" s="216" t="s">
        <v>1907</v>
      </c>
    </row>
    <row r="982" s="2" customFormat="1">
      <c r="A982" s="39"/>
      <c r="B982" s="40"/>
      <c r="C982" s="41"/>
      <c r="D982" s="218" t="s">
        <v>166</v>
      </c>
      <c r="E982" s="41"/>
      <c r="F982" s="219" t="s">
        <v>1908</v>
      </c>
      <c r="G982" s="41"/>
      <c r="H982" s="41"/>
      <c r="I982" s="220"/>
      <c r="J982" s="41"/>
      <c r="K982" s="41"/>
      <c r="L982" s="45"/>
      <c r="M982" s="221"/>
      <c r="N982" s="222"/>
      <c r="O982" s="85"/>
      <c r="P982" s="85"/>
      <c r="Q982" s="85"/>
      <c r="R982" s="85"/>
      <c r="S982" s="85"/>
      <c r="T982" s="86"/>
      <c r="U982" s="39"/>
      <c r="V982" s="39"/>
      <c r="W982" s="39"/>
      <c r="X982" s="39"/>
      <c r="Y982" s="39"/>
      <c r="Z982" s="39"/>
      <c r="AA982" s="39"/>
      <c r="AB982" s="39"/>
      <c r="AC982" s="39"/>
      <c r="AD982" s="39"/>
      <c r="AE982" s="39"/>
      <c r="AT982" s="18" t="s">
        <v>166</v>
      </c>
      <c r="AU982" s="18" t="s">
        <v>88</v>
      </c>
    </row>
    <row r="983" s="2" customFormat="1" ht="16.5" customHeight="1">
      <c r="A983" s="39"/>
      <c r="B983" s="40"/>
      <c r="C983" s="205" t="s">
        <v>1909</v>
      </c>
      <c r="D983" s="205" t="s">
        <v>159</v>
      </c>
      <c r="E983" s="206" t="s">
        <v>1910</v>
      </c>
      <c r="F983" s="207" t="s">
        <v>1911</v>
      </c>
      <c r="G983" s="208" t="s">
        <v>271</v>
      </c>
      <c r="H983" s="209">
        <v>1</v>
      </c>
      <c r="I983" s="210"/>
      <c r="J983" s="211">
        <f>ROUND(I983*H983,2)</f>
        <v>0</v>
      </c>
      <c r="K983" s="207" t="s">
        <v>175</v>
      </c>
      <c r="L983" s="45"/>
      <c r="M983" s="212" t="s">
        <v>19</v>
      </c>
      <c r="N983" s="213" t="s">
        <v>49</v>
      </c>
      <c r="O983" s="85"/>
      <c r="P983" s="214">
        <f>O983*H983</f>
        <v>0</v>
      </c>
      <c r="Q983" s="214">
        <v>0</v>
      </c>
      <c r="R983" s="214">
        <f>Q983*H983</f>
        <v>0</v>
      </c>
      <c r="S983" s="214">
        <v>0</v>
      </c>
      <c r="T983" s="215">
        <f>S983*H983</f>
        <v>0</v>
      </c>
      <c r="U983" s="39"/>
      <c r="V983" s="39"/>
      <c r="W983" s="39"/>
      <c r="X983" s="39"/>
      <c r="Y983" s="39"/>
      <c r="Z983" s="39"/>
      <c r="AA983" s="39"/>
      <c r="AB983" s="39"/>
      <c r="AC983" s="39"/>
      <c r="AD983" s="39"/>
      <c r="AE983" s="39"/>
      <c r="AR983" s="216" t="s">
        <v>268</v>
      </c>
      <c r="AT983" s="216" t="s">
        <v>159</v>
      </c>
      <c r="AU983" s="216" t="s">
        <v>88</v>
      </c>
      <c r="AY983" s="18" t="s">
        <v>157</v>
      </c>
      <c r="BE983" s="217">
        <f>IF(N983="základní",J983,0)</f>
        <v>0</v>
      </c>
      <c r="BF983" s="217">
        <f>IF(N983="snížená",J983,0)</f>
        <v>0</v>
      </c>
      <c r="BG983" s="217">
        <f>IF(N983="zákl. přenesená",J983,0)</f>
        <v>0</v>
      </c>
      <c r="BH983" s="217">
        <f>IF(N983="sníž. přenesená",J983,0)</f>
        <v>0</v>
      </c>
      <c r="BI983" s="217">
        <f>IF(N983="nulová",J983,0)</f>
        <v>0</v>
      </c>
      <c r="BJ983" s="18" t="s">
        <v>86</v>
      </c>
      <c r="BK983" s="217">
        <f>ROUND(I983*H983,2)</f>
        <v>0</v>
      </c>
      <c r="BL983" s="18" t="s">
        <v>268</v>
      </c>
      <c r="BM983" s="216" t="s">
        <v>1912</v>
      </c>
    </row>
    <row r="984" s="2" customFormat="1">
      <c r="A984" s="39"/>
      <c r="B984" s="40"/>
      <c r="C984" s="41"/>
      <c r="D984" s="218" t="s">
        <v>166</v>
      </c>
      <c r="E984" s="41"/>
      <c r="F984" s="219" t="s">
        <v>1913</v>
      </c>
      <c r="G984" s="41"/>
      <c r="H984" s="41"/>
      <c r="I984" s="220"/>
      <c r="J984" s="41"/>
      <c r="K984" s="41"/>
      <c r="L984" s="45"/>
      <c r="M984" s="221"/>
      <c r="N984" s="222"/>
      <c r="O984" s="85"/>
      <c r="P984" s="85"/>
      <c r="Q984" s="85"/>
      <c r="R984" s="85"/>
      <c r="S984" s="85"/>
      <c r="T984" s="86"/>
      <c r="U984" s="39"/>
      <c r="V984" s="39"/>
      <c r="W984" s="39"/>
      <c r="X984" s="39"/>
      <c r="Y984" s="39"/>
      <c r="Z984" s="39"/>
      <c r="AA984" s="39"/>
      <c r="AB984" s="39"/>
      <c r="AC984" s="39"/>
      <c r="AD984" s="39"/>
      <c r="AE984" s="39"/>
      <c r="AT984" s="18" t="s">
        <v>166</v>
      </c>
      <c r="AU984" s="18" t="s">
        <v>88</v>
      </c>
    </row>
    <row r="985" s="2" customFormat="1" ht="16.5" customHeight="1">
      <c r="A985" s="39"/>
      <c r="B985" s="40"/>
      <c r="C985" s="205" t="s">
        <v>1914</v>
      </c>
      <c r="D985" s="205" t="s">
        <v>159</v>
      </c>
      <c r="E985" s="206" t="s">
        <v>1915</v>
      </c>
      <c r="F985" s="207" t="s">
        <v>1916</v>
      </c>
      <c r="G985" s="208" t="s">
        <v>1917</v>
      </c>
      <c r="H985" s="209">
        <v>1</v>
      </c>
      <c r="I985" s="210"/>
      <c r="J985" s="211">
        <f>ROUND(I985*H985,2)</f>
        <v>0</v>
      </c>
      <c r="K985" s="207" t="s">
        <v>19</v>
      </c>
      <c r="L985" s="45"/>
      <c r="M985" s="212" t="s">
        <v>19</v>
      </c>
      <c r="N985" s="213" t="s">
        <v>49</v>
      </c>
      <c r="O985" s="85"/>
      <c r="P985" s="214">
        <f>O985*H985</f>
        <v>0</v>
      </c>
      <c r="Q985" s="214">
        <v>0</v>
      </c>
      <c r="R985" s="214">
        <f>Q985*H985</f>
        <v>0</v>
      </c>
      <c r="S985" s="214">
        <v>0</v>
      </c>
      <c r="T985" s="215">
        <f>S985*H985</f>
        <v>0</v>
      </c>
      <c r="U985" s="39"/>
      <c r="V985" s="39"/>
      <c r="W985" s="39"/>
      <c r="X985" s="39"/>
      <c r="Y985" s="39"/>
      <c r="Z985" s="39"/>
      <c r="AA985" s="39"/>
      <c r="AB985" s="39"/>
      <c r="AC985" s="39"/>
      <c r="AD985" s="39"/>
      <c r="AE985" s="39"/>
      <c r="AR985" s="216" t="s">
        <v>268</v>
      </c>
      <c r="AT985" s="216" t="s">
        <v>159</v>
      </c>
      <c r="AU985" s="216" t="s">
        <v>88</v>
      </c>
      <c r="AY985" s="18" t="s">
        <v>157</v>
      </c>
      <c r="BE985" s="217">
        <f>IF(N985="základní",J985,0)</f>
        <v>0</v>
      </c>
      <c r="BF985" s="217">
        <f>IF(N985="snížená",J985,0)</f>
        <v>0</v>
      </c>
      <c r="BG985" s="217">
        <f>IF(N985="zákl. přenesená",J985,0)</f>
        <v>0</v>
      </c>
      <c r="BH985" s="217">
        <f>IF(N985="sníž. přenesená",J985,0)</f>
        <v>0</v>
      </c>
      <c r="BI985" s="217">
        <f>IF(N985="nulová",J985,0)</f>
        <v>0</v>
      </c>
      <c r="BJ985" s="18" t="s">
        <v>86</v>
      </c>
      <c r="BK985" s="217">
        <f>ROUND(I985*H985,2)</f>
        <v>0</v>
      </c>
      <c r="BL985" s="18" t="s">
        <v>268</v>
      </c>
      <c r="BM985" s="216" t="s">
        <v>1918</v>
      </c>
    </row>
    <row r="986" s="2" customFormat="1">
      <c r="A986" s="39"/>
      <c r="B986" s="40"/>
      <c r="C986" s="41"/>
      <c r="D986" s="223" t="s">
        <v>168</v>
      </c>
      <c r="E986" s="41"/>
      <c r="F986" s="224" t="s">
        <v>1919</v>
      </c>
      <c r="G986" s="41"/>
      <c r="H986" s="41"/>
      <c r="I986" s="220"/>
      <c r="J986" s="41"/>
      <c r="K986" s="41"/>
      <c r="L986" s="45"/>
      <c r="M986" s="221"/>
      <c r="N986" s="222"/>
      <c r="O986" s="85"/>
      <c r="P986" s="85"/>
      <c r="Q986" s="85"/>
      <c r="R986" s="85"/>
      <c r="S986" s="85"/>
      <c r="T986" s="86"/>
      <c r="U986" s="39"/>
      <c r="V986" s="39"/>
      <c r="W986" s="39"/>
      <c r="X986" s="39"/>
      <c r="Y986" s="39"/>
      <c r="Z986" s="39"/>
      <c r="AA986" s="39"/>
      <c r="AB986" s="39"/>
      <c r="AC986" s="39"/>
      <c r="AD986" s="39"/>
      <c r="AE986" s="39"/>
      <c r="AT986" s="18" t="s">
        <v>168</v>
      </c>
      <c r="AU986" s="18" t="s">
        <v>88</v>
      </c>
    </row>
    <row r="987" s="2" customFormat="1" ht="24.15" customHeight="1">
      <c r="A987" s="39"/>
      <c r="B987" s="40"/>
      <c r="C987" s="205" t="s">
        <v>1920</v>
      </c>
      <c r="D987" s="205" t="s">
        <v>159</v>
      </c>
      <c r="E987" s="206" t="s">
        <v>1921</v>
      </c>
      <c r="F987" s="207" t="s">
        <v>1922</v>
      </c>
      <c r="G987" s="208" t="s">
        <v>1016</v>
      </c>
      <c r="H987" s="246"/>
      <c r="I987" s="210"/>
      <c r="J987" s="211">
        <f>ROUND(I987*H987,2)</f>
        <v>0</v>
      </c>
      <c r="K987" s="207" t="s">
        <v>175</v>
      </c>
      <c r="L987" s="45"/>
      <c r="M987" s="212" t="s">
        <v>19</v>
      </c>
      <c r="N987" s="213" t="s">
        <v>49</v>
      </c>
      <c r="O987" s="85"/>
      <c r="P987" s="214">
        <f>O987*H987</f>
        <v>0</v>
      </c>
      <c r="Q987" s="214">
        <v>0</v>
      </c>
      <c r="R987" s="214">
        <f>Q987*H987</f>
        <v>0</v>
      </c>
      <c r="S987" s="214">
        <v>0</v>
      </c>
      <c r="T987" s="215">
        <f>S987*H987</f>
        <v>0</v>
      </c>
      <c r="U987" s="39"/>
      <c r="V987" s="39"/>
      <c r="W987" s="39"/>
      <c r="X987" s="39"/>
      <c r="Y987" s="39"/>
      <c r="Z987" s="39"/>
      <c r="AA987" s="39"/>
      <c r="AB987" s="39"/>
      <c r="AC987" s="39"/>
      <c r="AD987" s="39"/>
      <c r="AE987" s="39"/>
      <c r="AR987" s="216" t="s">
        <v>268</v>
      </c>
      <c r="AT987" s="216" t="s">
        <v>159</v>
      </c>
      <c r="AU987" s="216" t="s">
        <v>88</v>
      </c>
      <c r="AY987" s="18" t="s">
        <v>157</v>
      </c>
      <c r="BE987" s="217">
        <f>IF(N987="základní",J987,0)</f>
        <v>0</v>
      </c>
      <c r="BF987" s="217">
        <f>IF(N987="snížená",J987,0)</f>
        <v>0</v>
      </c>
      <c r="BG987" s="217">
        <f>IF(N987="zákl. přenesená",J987,0)</f>
        <v>0</v>
      </c>
      <c r="BH987" s="217">
        <f>IF(N987="sníž. přenesená",J987,0)</f>
        <v>0</v>
      </c>
      <c r="BI987" s="217">
        <f>IF(N987="nulová",J987,0)</f>
        <v>0</v>
      </c>
      <c r="BJ987" s="18" t="s">
        <v>86</v>
      </c>
      <c r="BK987" s="217">
        <f>ROUND(I987*H987,2)</f>
        <v>0</v>
      </c>
      <c r="BL987" s="18" t="s">
        <v>268</v>
      </c>
      <c r="BM987" s="216" t="s">
        <v>1923</v>
      </c>
    </row>
    <row r="988" s="2" customFormat="1">
      <c r="A988" s="39"/>
      <c r="B988" s="40"/>
      <c r="C988" s="41"/>
      <c r="D988" s="218" t="s">
        <v>166</v>
      </c>
      <c r="E988" s="41"/>
      <c r="F988" s="219" t="s">
        <v>1924</v>
      </c>
      <c r="G988" s="41"/>
      <c r="H988" s="41"/>
      <c r="I988" s="220"/>
      <c r="J988" s="41"/>
      <c r="K988" s="41"/>
      <c r="L988" s="45"/>
      <c r="M988" s="221"/>
      <c r="N988" s="222"/>
      <c r="O988" s="85"/>
      <c r="P988" s="85"/>
      <c r="Q988" s="85"/>
      <c r="R988" s="85"/>
      <c r="S988" s="85"/>
      <c r="T988" s="86"/>
      <c r="U988" s="39"/>
      <c r="V988" s="39"/>
      <c r="W988" s="39"/>
      <c r="X988" s="39"/>
      <c r="Y988" s="39"/>
      <c r="Z988" s="39"/>
      <c r="AA988" s="39"/>
      <c r="AB988" s="39"/>
      <c r="AC988" s="39"/>
      <c r="AD988" s="39"/>
      <c r="AE988" s="39"/>
      <c r="AT988" s="18" t="s">
        <v>166</v>
      </c>
      <c r="AU988" s="18" t="s">
        <v>88</v>
      </c>
    </row>
    <row r="989" s="12" customFormat="1" ht="22.8" customHeight="1">
      <c r="A989" s="12"/>
      <c r="B989" s="189"/>
      <c r="C989" s="190"/>
      <c r="D989" s="191" t="s">
        <v>77</v>
      </c>
      <c r="E989" s="203" t="s">
        <v>1925</v>
      </c>
      <c r="F989" s="203" t="s">
        <v>1926</v>
      </c>
      <c r="G989" s="190"/>
      <c r="H989" s="190"/>
      <c r="I989" s="193"/>
      <c r="J989" s="204">
        <f>BK989</f>
        <v>0</v>
      </c>
      <c r="K989" s="190"/>
      <c r="L989" s="195"/>
      <c r="M989" s="196"/>
      <c r="N989" s="197"/>
      <c r="O989" s="197"/>
      <c r="P989" s="198">
        <f>SUM(P990:P995)</f>
        <v>0</v>
      </c>
      <c r="Q989" s="197"/>
      <c r="R989" s="198">
        <f>SUM(R990:R995)</f>
        <v>0.00020000000000000001</v>
      </c>
      <c r="S989" s="197"/>
      <c r="T989" s="199">
        <f>SUM(T990:T995)</f>
        <v>0</v>
      </c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R989" s="200" t="s">
        <v>88</v>
      </c>
      <c r="AT989" s="201" t="s">
        <v>77</v>
      </c>
      <c r="AU989" s="201" t="s">
        <v>86</v>
      </c>
      <c r="AY989" s="200" t="s">
        <v>157</v>
      </c>
      <c r="BK989" s="202">
        <f>SUM(BK990:BK995)</f>
        <v>0</v>
      </c>
    </row>
    <row r="990" s="2" customFormat="1" ht="21.75" customHeight="1">
      <c r="A990" s="39"/>
      <c r="B990" s="40"/>
      <c r="C990" s="205" t="s">
        <v>1927</v>
      </c>
      <c r="D990" s="205" t="s">
        <v>159</v>
      </c>
      <c r="E990" s="206" t="s">
        <v>1928</v>
      </c>
      <c r="F990" s="207" t="s">
        <v>1929</v>
      </c>
      <c r="G990" s="208" t="s">
        <v>271</v>
      </c>
      <c r="H990" s="209">
        <v>1</v>
      </c>
      <c r="I990" s="210"/>
      <c r="J990" s="211">
        <f>ROUND(I990*H990,2)</f>
        <v>0</v>
      </c>
      <c r="K990" s="207" t="s">
        <v>163</v>
      </c>
      <c r="L990" s="45"/>
      <c r="M990" s="212" t="s">
        <v>19</v>
      </c>
      <c r="N990" s="213" t="s">
        <v>49</v>
      </c>
      <c r="O990" s="85"/>
      <c r="P990" s="214">
        <f>O990*H990</f>
        <v>0</v>
      </c>
      <c r="Q990" s="214">
        <v>0</v>
      </c>
      <c r="R990" s="214">
        <f>Q990*H990</f>
        <v>0</v>
      </c>
      <c r="S990" s="214">
        <v>0</v>
      </c>
      <c r="T990" s="215">
        <f>S990*H990</f>
        <v>0</v>
      </c>
      <c r="U990" s="39"/>
      <c r="V990" s="39"/>
      <c r="W990" s="39"/>
      <c r="X990" s="39"/>
      <c r="Y990" s="39"/>
      <c r="Z990" s="39"/>
      <c r="AA990" s="39"/>
      <c r="AB990" s="39"/>
      <c r="AC990" s="39"/>
      <c r="AD990" s="39"/>
      <c r="AE990" s="39"/>
      <c r="AR990" s="216" t="s">
        <v>268</v>
      </c>
      <c r="AT990" s="216" t="s">
        <v>159</v>
      </c>
      <c r="AU990" s="216" t="s">
        <v>88</v>
      </c>
      <c r="AY990" s="18" t="s">
        <v>157</v>
      </c>
      <c r="BE990" s="217">
        <f>IF(N990="základní",J990,0)</f>
        <v>0</v>
      </c>
      <c r="BF990" s="217">
        <f>IF(N990="snížená",J990,0)</f>
        <v>0</v>
      </c>
      <c r="BG990" s="217">
        <f>IF(N990="zákl. přenesená",J990,0)</f>
        <v>0</v>
      </c>
      <c r="BH990" s="217">
        <f>IF(N990="sníž. přenesená",J990,0)</f>
        <v>0</v>
      </c>
      <c r="BI990" s="217">
        <f>IF(N990="nulová",J990,0)</f>
        <v>0</v>
      </c>
      <c r="BJ990" s="18" t="s">
        <v>86</v>
      </c>
      <c r="BK990" s="217">
        <f>ROUND(I990*H990,2)</f>
        <v>0</v>
      </c>
      <c r="BL990" s="18" t="s">
        <v>268</v>
      </c>
      <c r="BM990" s="216" t="s">
        <v>1930</v>
      </c>
    </row>
    <row r="991" s="2" customFormat="1">
      <c r="A991" s="39"/>
      <c r="B991" s="40"/>
      <c r="C991" s="41"/>
      <c r="D991" s="218" t="s">
        <v>166</v>
      </c>
      <c r="E991" s="41"/>
      <c r="F991" s="219" t="s">
        <v>1931</v>
      </c>
      <c r="G991" s="41"/>
      <c r="H991" s="41"/>
      <c r="I991" s="220"/>
      <c r="J991" s="41"/>
      <c r="K991" s="41"/>
      <c r="L991" s="45"/>
      <c r="M991" s="221"/>
      <c r="N991" s="222"/>
      <c r="O991" s="85"/>
      <c r="P991" s="85"/>
      <c r="Q991" s="85"/>
      <c r="R991" s="85"/>
      <c r="S991" s="85"/>
      <c r="T991" s="86"/>
      <c r="U991" s="39"/>
      <c r="V991" s="39"/>
      <c r="W991" s="39"/>
      <c r="X991" s="39"/>
      <c r="Y991" s="39"/>
      <c r="Z991" s="39"/>
      <c r="AA991" s="39"/>
      <c r="AB991" s="39"/>
      <c r="AC991" s="39"/>
      <c r="AD991" s="39"/>
      <c r="AE991" s="39"/>
      <c r="AT991" s="18" t="s">
        <v>166</v>
      </c>
      <c r="AU991" s="18" t="s">
        <v>88</v>
      </c>
    </row>
    <row r="992" s="2" customFormat="1" ht="24.15" customHeight="1">
      <c r="A992" s="39"/>
      <c r="B992" s="40"/>
      <c r="C992" s="236" t="s">
        <v>1932</v>
      </c>
      <c r="D992" s="236" t="s">
        <v>242</v>
      </c>
      <c r="E992" s="237" t="s">
        <v>1933</v>
      </c>
      <c r="F992" s="238" t="s">
        <v>1934</v>
      </c>
      <c r="G992" s="239" t="s">
        <v>271</v>
      </c>
      <c r="H992" s="240">
        <v>1</v>
      </c>
      <c r="I992" s="241"/>
      <c r="J992" s="242">
        <f>ROUND(I992*H992,2)</f>
        <v>0</v>
      </c>
      <c r="K992" s="238" t="s">
        <v>163</v>
      </c>
      <c r="L992" s="243"/>
      <c r="M992" s="244" t="s">
        <v>19</v>
      </c>
      <c r="N992" s="245" t="s">
        <v>49</v>
      </c>
      <c r="O992" s="85"/>
      <c r="P992" s="214">
        <f>O992*H992</f>
        <v>0</v>
      </c>
      <c r="Q992" s="214">
        <v>0.00020000000000000001</v>
      </c>
      <c r="R992" s="214">
        <f>Q992*H992</f>
        <v>0.00020000000000000001</v>
      </c>
      <c r="S992" s="214">
        <v>0</v>
      </c>
      <c r="T992" s="215">
        <f>S992*H992</f>
        <v>0</v>
      </c>
      <c r="U992" s="39"/>
      <c r="V992" s="39"/>
      <c r="W992" s="39"/>
      <c r="X992" s="39"/>
      <c r="Y992" s="39"/>
      <c r="Z992" s="39"/>
      <c r="AA992" s="39"/>
      <c r="AB992" s="39"/>
      <c r="AC992" s="39"/>
      <c r="AD992" s="39"/>
      <c r="AE992" s="39"/>
      <c r="AR992" s="216" t="s">
        <v>357</v>
      </c>
      <c r="AT992" s="216" t="s">
        <v>242</v>
      </c>
      <c r="AU992" s="216" t="s">
        <v>88</v>
      </c>
      <c r="AY992" s="18" t="s">
        <v>157</v>
      </c>
      <c r="BE992" s="217">
        <f>IF(N992="základní",J992,0)</f>
        <v>0</v>
      </c>
      <c r="BF992" s="217">
        <f>IF(N992="snížená",J992,0)</f>
        <v>0</v>
      </c>
      <c r="BG992" s="217">
        <f>IF(N992="zákl. přenesená",J992,0)</f>
        <v>0</v>
      </c>
      <c r="BH992" s="217">
        <f>IF(N992="sníž. přenesená",J992,0)</f>
        <v>0</v>
      </c>
      <c r="BI992" s="217">
        <f>IF(N992="nulová",J992,0)</f>
        <v>0</v>
      </c>
      <c r="BJ992" s="18" t="s">
        <v>86</v>
      </c>
      <c r="BK992" s="217">
        <f>ROUND(I992*H992,2)</f>
        <v>0</v>
      </c>
      <c r="BL992" s="18" t="s">
        <v>268</v>
      </c>
      <c r="BM992" s="216" t="s">
        <v>1935</v>
      </c>
    </row>
    <row r="993" s="13" customFormat="1">
      <c r="A993" s="13"/>
      <c r="B993" s="225"/>
      <c r="C993" s="226"/>
      <c r="D993" s="223" t="s">
        <v>170</v>
      </c>
      <c r="E993" s="227" t="s">
        <v>19</v>
      </c>
      <c r="F993" s="228" t="s">
        <v>1936</v>
      </c>
      <c r="G993" s="226"/>
      <c r="H993" s="229">
        <v>1</v>
      </c>
      <c r="I993" s="230"/>
      <c r="J993" s="226"/>
      <c r="K993" s="226"/>
      <c r="L993" s="231"/>
      <c r="M993" s="232"/>
      <c r="N993" s="233"/>
      <c r="O993" s="233"/>
      <c r="P993" s="233"/>
      <c r="Q993" s="233"/>
      <c r="R993" s="233"/>
      <c r="S993" s="233"/>
      <c r="T993" s="234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35" t="s">
        <v>170</v>
      </c>
      <c r="AU993" s="235" t="s">
        <v>88</v>
      </c>
      <c r="AV993" s="13" t="s">
        <v>88</v>
      </c>
      <c r="AW993" s="13" t="s">
        <v>37</v>
      </c>
      <c r="AX993" s="13" t="s">
        <v>78</v>
      </c>
      <c r="AY993" s="235" t="s">
        <v>157</v>
      </c>
    </row>
    <row r="994" s="2" customFormat="1" ht="24.15" customHeight="1">
      <c r="A994" s="39"/>
      <c r="B994" s="40"/>
      <c r="C994" s="205" t="s">
        <v>1937</v>
      </c>
      <c r="D994" s="205" t="s">
        <v>159</v>
      </c>
      <c r="E994" s="206" t="s">
        <v>1938</v>
      </c>
      <c r="F994" s="207" t="s">
        <v>1939</v>
      </c>
      <c r="G994" s="208" t="s">
        <v>1016</v>
      </c>
      <c r="H994" s="246"/>
      <c r="I994" s="210"/>
      <c r="J994" s="211">
        <f>ROUND(I994*H994,2)</f>
        <v>0</v>
      </c>
      <c r="K994" s="207" t="s">
        <v>163</v>
      </c>
      <c r="L994" s="45"/>
      <c r="M994" s="212" t="s">
        <v>19</v>
      </c>
      <c r="N994" s="213" t="s">
        <v>49</v>
      </c>
      <c r="O994" s="85"/>
      <c r="P994" s="214">
        <f>O994*H994</f>
        <v>0</v>
      </c>
      <c r="Q994" s="214">
        <v>0</v>
      </c>
      <c r="R994" s="214">
        <f>Q994*H994</f>
        <v>0</v>
      </c>
      <c r="S994" s="214">
        <v>0</v>
      </c>
      <c r="T994" s="215">
        <f>S994*H994</f>
        <v>0</v>
      </c>
      <c r="U994" s="39"/>
      <c r="V994" s="39"/>
      <c r="W994" s="39"/>
      <c r="X994" s="39"/>
      <c r="Y994" s="39"/>
      <c r="Z994" s="39"/>
      <c r="AA994" s="39"/>
      <c r="AB994" s="39"/>
      <c r="AC994" s="39"/>
      <c r="AD994" s="39"/>
      <c r="AE994" s="39"/>
      <c r="AR994" s="216" t="s">
        <v>268</v>
      </c>
      <c r="AT994" s="216" t="s">
        <v>159</v>
      </c>
      <c r="AU994" s="216" t="s">
        <v>88</v>
      </c>
      <c r="AY994" s="18" t="s">
        <v>157</v>
      </c>
      <c r="BE994" s="217">
        <f>IF(N994="základní",J994,0)</f>
        <v>0</v>
      </c>
      <c r="BF994" s="217">
        <f>IF(N994="snížená",J994,0)</f>
        <v>0</v>
      </c>
      <c r="BG994" s="217">
        <f>IF(N994="zákl. přenesená",J994,0)</f>
        <v>0</v>
      </c>
      <c r="BH994" s="217">
        <f>IF(N994="sníž. přenesená",J994,0)</f>
        <v>0</v>
      </c>
      <c r="BI994" s="217">
        <f>IF(N994="nulová",J994,0)</f>
        <v>0</v>
      </c>
      <c r="BJ994" s="18" t="s">
        <v>86</v>
      </c>
      <c r="BK994" s="217">
        <f>ROUND(I994*H994,2)</f>
        <v>0</v>
      </c>
      <c r="BL994" s="18" t="s">
        <v>268</v>
      </c>
      <c r="BM994" s="216" t="s">
        <v>1940</v>
      </c>
    </row>
    <row r="995" s="2" customFormat="1">
      <c r="A995" s="39"/>
      <c r="B995" s="40"/>
      <c r="C995" s="41"/>
      <c r="D995" s="218" t="s">
        <v>166</v>
      </c>
      <c r="E995" s="41"/>
      <c r="F995" s="219" t="s">
        <v>1941</v>
      </c>
      <c r="G995" s="41"/>
      <c r="H995" s="41"/>
      <c r="I995" s="220"/>
      <c r="J995" s="41"/>
      <c r="K995" s="41"/>
      <c r="L995" s="45"/>
      <c r="M995" s="221"/>
      <c r="N995" s="222"/>
      <c r="O995" s="85"/>
      <c r="P995" s="85"/>
      <c r="Q995" s="85"/>
      <c r="R995" s="85"/>
      <c r="S995" s="85"/>
      <c r="T995" s="86"/>
      <c r="U995" s="39"/>
      <c r="V995" s="39"/>
      <c r="W995" s="39"/>
      <c r="X995" s="39"/>
      <c r="Y995" s="39"/>
      <c r="Z995" s="39"/>
      <c r="AA995" s="39"/>
      <c r="AB995" s="39"/>
      <c r="AC995" s="39"/>
      <c r="AD995" s="39"/>
      <c r="AE995" s="39"/>
      <c r="AT995" s="18" t="s">
        <v>166</v>
      </c>
      <c r="AU995" s="18" t="s">
        <v>88</v>
      </c>
    </row>
    <row r="996" s="12" customFormat="1" ht="22.8" customHeight="1">
      <c r="A996" s="12"/>
      <c r="B996" s="189"/>
      <c r="C996" s="190"/>
      <c r="D996" s="191" t="s">
        <v>77</v>
      </c>
      <c r="E996" s="203" t="s">
        <v>1942</v>
      </c>
      <c r="F996" s="203" t="s">
        <v>1943</v>
      </c>
      <c r="G996" s="190"/>
      <c r="H996" s="190"/>
      <c r="I996" s="193"/>
      <c r="J996" s="204">
        <f>BK996</f>
        <v>0</v>
      </c>
      <c r="K996" s="190"/>
      <c r="L996" s="195"/>
      <c r="M996" s="196"/>
      <c r="N996" s="197"/>
      <c r="O996" s="197"/>
      <c r="P996" s="198">
        <f>SUM(P997:P1020)</f>
        <v>0</v>
      </c>
      <c r="Q996" s="197"/>
      <c r="R996" s="198">
        <f>SUM(R997:R1020)</f>
        <v>0.026120000000000001</v>
      </c>
      <c r="S996" s="197"/>
      <c r="T996" s="199">
        <f>SUM(T997:T1020)</f>
        <v>0</v>
      </c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R996" s="200" t="s">
        <v>88</v>
      </c>
      <c r="AT996" s="201" t="s">
        <v>77</v>
      </c>
      <c r="AU996" s="201" t="s">
        <v>86</v>
      </c>
      <c r="AY996" s="200" t="s">
        <v>157</v>
      </c>
      <c r="BK996" s="202">
        <f>SUM(BK997:BK1020)</f>
        <v>0</v>
      </c>
    </row>
    <row r="997" s="2" customFormat="1" ht="24.15" customHeight="1">
      <c r="A997" s="39"/>
      <c r="B997" s="40"/>
      <c r="C997" s="205" t="s">
        <v>1944</v>
      </c>
      <c r="D997" s="205" t="s">
        <v>159</v>
      </c>
      <c r="E997" s="206" t="s">
        <v>1945</v>
      </c>
      <c r="F997" s="207" t="s">
        <v>1946</v>
      </c>
      <c r="G997" s="208" t="s">
        <v>271</v>
      </c>
      <c r="H997" s="209">
        <v>1</v>
      </c>
      <c r="I997" s="210"/>
      <c r="J997" s="211">
        <f>ROUND(I997*H997,2)</f>
        <v>0</v>
      </c>
      <c r="K997" s="207" t="s">
        <v>163</v>
      </c>
      <c r="L997" s="45"/>
      <c r="M997" s="212" t="s">
        <v>19</v>
      </c>
      <c r="N997" s="213" t="s">
        <v>49</v>
      </c>
      <c r="O997" s="85"/>
      <c r="P997" s="214">
        <f>O997*H997</f>
        <v>0</v>
      </c>
      <c r="Q997" s="214">
        <v>0</v>
      </c>
      <c r="R997" s="214">
        <f>Q997*H997</f>
        <v>0</v>
      </c>
      <c r="S997" s="214">
        <v>0</v>
      </c>
      <c r="T997" s="215">
        <f>S997*H997</f>
        <v>0</v>
      </c>
      <c r="U997" s="39"/>
      <c r="V997" s="39"/>
      <c r="W997" s="39"/>
      <c r="X997" s="39"/>
      <c r="Y997" s="39"/>
      <c r="Z997" s="39"/>
      <c r="AA997" s="39"/>
      <c r="AB997" s="39"/>
      <c r="AC997" s="39"/>
      <c r="AD997" s="39"/>
      <c r="AE997" s="39"/>
      <c r="AR997" s="216" t="s">
        <v>268</v>
      </c>
      <c r="AT997" s="216" t="s">
        <v>159</v>
      </c>
      <c r="AU997" s="216" t="s">
        <v>88</v>
      </c>
      <c r="AY997" s="18" t="s">
        <v>157</v>
      </c>
      <c r="BE997" s="217">
        <f>IF(N997="základní",J997,0)</f>
        <v>0</v>
      </c>
      <c r="BF997" s="217">
        <f>IF(N997="snížená",J997,0)</f>
        <v>0</v>
      </c>
      <c r="BG997" s="217">
        <f>IF(N997="zákl. přenesená",J997,0)</f>
        <v>0</v>
      </c>
      <c r="BH997" s="217">
        <f>IF(N997="sníž. přenesená",J997,0)</f>
        <v>0</v>
      </c>
      <c r="BI997" s="217">
        <f>IF(N997="nulová",J997,0)</f>
        <v>0</v>
      </c>
      <c r="BJ997" s="18" t="s">
        <v>86</v>
      </c>
      <c r="BK997" s="217">
        <f>ROUND(I997*H997,2)</f>
        <v>0</v>
      </c>
      <c r="BL997" s="18" t="s">
        <v>268</v>
      </c>
      <c r="BM997" s="216" t="s">
        <v>1947</v>
      </c>
    </row>
    <row r="998" s="2" customFormat="1">
      <c r="A998" s="39"/>
      <c r="B998" s="40"/>
      <c r="C998" s="41"/>
      <c r="D998" s="218" t="s">
        <v>166</v>
      </c>
      <c r="E998" s="41"/>
      <c r="F998" s="219" t="s">
        <v>1948</v>
      </c>
      <c r="G998" s="41"/>
      <c r="H998" s="41"/>
      <c r="I998" s="220"/>
      <c r="J998" s="41"/>
      <c r="K998" s="41"/>
      <c r="L998" s="45"/>
      <c r="M998" s="221"/>
      <c r="N998" s="222"/>
      <c r="O998" s="85"/>
      <c r="P998" s="85"/>
      <c r="Q998" s="85"/>
      <c r="R998" s="85"/>
      <c r="S998" s="85"/>
      <c r="T998" s="86"/>
      <c r="U998" s="39"/>
      <c r="V998" s="39"/>
      <c r="W998" s="39"/>
      <c r="X998" s="39"/>
      <c r="Y998" s="39"/>
      <c r="Z998" s="39"/>
      <c r="AA998" s="39"/>
      <c r="AB998" s="39"/>
      <c r="AC998" s="39"/>
      <c r="AD998" s="39"/>
      <c r="AE998" s="39"/>
      <c r="AT998" s="18" t="s">
        <v>166</v>
      </c>
      <c r="AU998" s="18" t="s">
        <v>88</v>
      </c>
    </row>
    <row r="999" s="2" customFormat="1" ht="16.5" customHeight="1">
      <c r="A999" s="39"/>
      <c r="B999" s="40"/>
      <c r="C999" s="236" t="s">
        <v>1949</v>
      </c>
      <c r="D999" s="236" t="s">
        <v>242</v>
      </c>
      <c r="E999" s="237" t="s">
        <v>1950</v>
      </c>
      <c r="F999" s="238" t="s">
        <v>1951</v>
      </c>
      <c r="G999" s="239" t="s">
        <v>271</v>
      </c>
      <c r="H999" s="240">
        <v>1</v>
      </c>
      <c r="I999" s="241"/>
      <c r="J999" s="242">
        <f>ROUND(I999*H999,2)</f>
        <v>0</v>
      </c>
      <c r="K999" s="238" t="s">
        <v>19</v>
      </c>
      <c r="L999" s="243"/>
      <c r="M999" s="244" t="s">
        <v>19</v>
      </c>
      <c r="N999" s="245" t="s">
        <v>49</v>
      </c>
      <c r="O999" s="85"/>
      <c r="P999" s="214">
        <f>O999*H999</f>
        <v>0</v>
      </c>
      <c r="Q999" s="214">
        <v>0.0033</v>
      </c>
      <c r="R999" s="214">
        <f>Q999*H999</f>
        <v>0.0033</v>
      </c>
      <c r="S999" s="214">
        <v>0</v>
      </c>
      <c r="T999" s="215">
        <f>S999*H999</f>
        <v>0</v>
      </c>
      <c r="U999" s="39"/>
      <c r="V999" s="39"/>
      <c r="W999" s="39"/>
      <c r="X999" s="39"/>
      <c r="Y999" s="39"/>
      <c r="Z999" s="39"/>
      <c r="AA999" s="39"/>
      <c r="AB999" s="39"/>
      <c r="AC999" s="39"/>
      <c r="AD999" s="39"/>
      <c r="AE999" s="39"/>
      <c r="AR999" s="216" t="s">
        <v>357</v>
      </c>
      <c r="AT999" s="216" t="s">
        <v>242</v>
      </c>
      <c r="AU999" s="216" t="s">
        <v>88</v>
      </c>
      <c r="AY999" s="18" t="s">
        <v>157</v>
      </c>
      <c r="BE999" s="217">
        <f>IF(N999="základní",J999,0)</f>
        <v>0</v>
      </c>
      <c r="BF999" s="217">
        <f>IF(N999="snížená",J999,0)</f>
        <v>0</v>
      </c>
      <c r="BG999" s="217">
        <f>IF(N999="zákl. přenesená",J999,0)</f>
        <v>0</v>
      </c>
      <c r="BH999" s="217">
        <f>IF(N999="sníž. přenesená",J999,0)</f>
        <v>0</v>
      </c>
      <c r="BI999" s="217">
        <f>IF(N999="nulová",J999,0)</f>
        <v>0</v>
      </c>
      <c r="BJ999" s="18" t="s">
        <v>86</v>
      </c>
      <c r="BK999" s="217">
        <f>ROUND(I999*H999,2)</f>
        <v>0</v>
      </c>
      <c r="BL999" s="18" t="s">
        <v>268</v>
      </c>
      <c r="BM999" s="216" t="s">
        <v>1952</v>
      </c>
    </row>
    <row r="1000" s="13" customFormat="1">
      <c r="A1000" s="13"/>
      <c r="B1000" s="225"/>
      <c r="C1000" s="226"/>
      <c r="D1000" s="223" t="s">
        <v>170</v>
      </c>
      <c r="E1000" s="227" t="s">
        <v>19</v>
      </c>
      <c r="F1000" s="228" t="s">
        <v>274</v>
      </c>
      <c r="G1000" s="226"/>
      <c r="H1000" s="229">
        <v>1</v>
      </c>
      <c r="I1000" s="230"/>
      <c r="J1000" s="226"/>
      <c r="K1000" s="226"/>
      <c r="L1000" s="231"/>
      <c r="M1000" s="232"/>
      <c r="N1000" s="233"/>
      <c r="O1000" s="233"/>
      <c r="P1000" s="233"/>
      <c r="Q1000" s="233"/>
      <c r="R1000" s="233"/>
      <c r="S1000" s="233"/>
      <c r="T1000" s="234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T1000" s="235" t="s">
        <v>170</v>
      </c>
      <c r="AU1000" s="235" t="s">
        <v>88</v>
      </c>
      <c r="AV1000" s="13" t="s">
        <v>88</v>
      </c>
      <c r="AW1000" s="13" t="s">
        <v>37</v>
      </c>
      <c r="AX1000" s="13" t="s">
        <v>78</v>
      </c>
      <c r="AY1000" s="235" t="s">
        <v>157</v>
      </c>
    </row>
    <row r="1001" s="2" customFormat="1" ht="16.5" customHeight="1">
      <c r="A1001" s="39"/>
      <c r="B1001" s="40"/>
      <c r="C1001" s="236" t="s">
        <v>1953</v>
      </c>
      <c r="D1001" s="236" t="s">
        <v>242</v>
      </c>
      <c r="E1001" s="237" t="s">
        <v>1954</v>
      </c>
      <c r="F1001" s="238" t="s">
        <v>1955</v>
      </c>
      <c r="G1001" s="239" t="s">
        <v>271</v>
      </c>
      <c r="H1001" s="240">
        <v>1</v>
      </c>
      <c r="I1001" s="241"/>
      <c r="J1001" s="242">
        <f>ROUND(I1001*H1001,2)</f>
        <v>0</v>
      </c>
      <c r="K1001" s="238" t="s">
        <v>19</v>
      </c>
      <c r="L1001" s="243"/>
      <c r="M1001" s="244" t="s">
        <v>19</v>
      </c>
      <c r="N1001" s="245" t="s">
        <v>49</v>
      </c>
      <c r="O1001" s="85"/>
      <c r="P1001" s="214">
        <f>O1001*H1001</f>
        <v>0</v>
      </c>
      <c r="Q1001" s="214">
        <v>0.00017000000000000001</v>
      </c>
      <c r="R1001" s="214">
        <f>Q1001*H1001</f>
        <v>0.00017000000000000001</v>
      </c>
      <c r="S1001" s="214">
        <v>0</v>
      </c>
      <c r="T1001" s="215">
        <f>S1001*H1001</f>
        <v>0</v>
      </c>
      <c r="U1001" s="39"/>
      <c r="V1001" s="39"/>
      <c r="W1001" s="39"/>
      <c r="X1001" s="39"/>
      <c r="Y1001" s="39"/>
      <c r="Z1001" s="39"/>
      <c r="AA1001" s="39"/>
      <c r="AB1001" s="39"/>
      <c r="AC1001" s="39"/>
      <c r="AD1001" s="39"/>
      <c r="AE1001" s="39"/>
      <c r="AR1001" s="216" t="s">
        <v>357</v>
      </c>
      <c r="AT1001" s="216" t="s">
        <v>242</v>
      </c>
      <c r="AU1001" s="216" t="s">
        <v>88</v>
      </c>
      <c r="AY1001" s="18" t="s">
        <v>157</v>
      </c>
      <c r="BE1001" s="217">
        <f>IF(N1001="základní",J1001,0)</f>
        <v>0</v>
      </c>
      <c r="BF1001" s="217">
        <f>IF(N1001="snížená",J1001,0)</f>
        <v>0</v>
      </c>
      <c r="BG1001" s="217">
        <f>IF(N1001="zákl. přenesená",J1001,0)</f>
        <v>0</v>
      </c>
      <c r="BH1001" s="217">
        <f>IF(N1001="sníž. přenesená",J1001,0)</f>
        <v>0</v>
      </c>
      <c r="BI1001" s="217">
        <f>IF(N1001="nulová",J1001,0)</f>
        <v>0</v>
      </c>
      <c r="BJ1001" s="18" t="s">
        <v>86</v>
      </c>
      <c r="BK1001" s="217">
        <f>ROUND(I1001*H1001,2)</f>
        <v>0</v>
      </c>
      <c r="BL1001" s="18" t="s">
        <v>268</v>
      </c>
      <c r="BM1001" s="216" t="s">
        <v>1956</v>
      </c>
    </row>
    <row r="1002" s="13" customFormat="1">
      <c r="A1002" s="13"/>
      <c r="B1002" s="225"/>
      <c r="C1002" s="226"/>
      <c r="D1002" s="223" t="s">
        <v>170</v>
      </c>
      <c r="E1002" s="227" t="s">
        <v>19</v>
      </c>
      <c r="F1002" s="228" t="s">
        <v>274</v>
      </c>
      <c r="G1002" s="226"/>
      <c r="H1002" s="229">
        <v>1</v>
      </c>
      <c r="I1002" s="230"/>
      <c r="J1002" s="226"/>
      <c r="K1002" s="226"/>
      <c r="L1002" s="231"/>
      <c r="M1002" s="232"/>
      <c r="N1002" s="233"/>
      <c r="O1002" s="233"/>
      <c r="P1002" s="233"/>
      <c r="Q1002" s="233"/>
      <c r="R1002" s="233"/>
      <c r="S1002" s="233"/>
      <c r="T1002" s="234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235" t="s">
        <v>170</v>
      </c>
      <c r="AU1002" s="235" t="s">
        <v>88</v>
      </c>
      <c r="AV1002" s="13" t="s">
        <v>88</v>
      </c>
      <c r="AW1002" s="13" t="s">
        <v>37</v>
      </c>
      <c r="AX1002" s="13" t="s">
        <v>78</v>
      </c>
      <c r="AY1002" s="235" t="s">
        <v>157</v>
      </c>
    </row>
    <row r="1003" s="2" customFormat="1" ht="16.5" customHeight="1">
      <c r="A1003" s="39"/>
      <c r="B1003" s="40"/>
      <c r="C1003" s="205" t="s">
        <v>1957</v>
      </c>
      <c r="D1003" s="205" t="s">
        <v>159</v>
      </c>
      <c r="E1003" s="206" t="s">
        <v>1958</v>
      </c>
      <c r="F1003" s="207" t="s">
        <v>1959</v>
      </c>
      <c r="G1003" s="208" t="s">
        <v>271</v>
      </c>
      <c r="H1003" s="209">
        <v>2</v>
      </c>
      <c r="I1003" s="210"/>
      <c r="J1003" s="211">
        <f>ROUND(I1003*H1003,2)</f>
        <v>0</v>
      </c>
      <c r="K1003" s="207" t="s">
        <v>163</v>
      </c>
      <c r="L1003" s="45"/>
      <c r="M1003" s="212" t="s">
        <v>19</v>
      </c>
      <c r="N1003" s="213" t="s">
        <v>49</v>
      </c>
      <c r="O1003" s="85"/>
      <c r="P1003" s="214">
        <f>O1003*H1003</f>
        <v>0</v>
      </c>
      <c r="Q1003" s="214">
        <v>0</v>
      </c>
      <c r="R1003" s="214">
        <f>Q1003*H1003</f>
        <v>0</v>
      </c>
      <c r="S1003" s="214">
        <v>0</v>
      </c>
      <c r="T1003" s="215">
        <f>S1003*H1003</f>
        <v>0</v>
      </c>
      <c r="U1003" s="39"/>
      <c r="V1003" s="39"/>
      <c r="W1003" s="39"/>
      <c r="X1003" s="39"/>
      <c r="Y1003" s="39"/>
      <c r="Z1003" s="39"/>
      <c r="AA1003" s="39"/>
      <c r="AB1003" s="39"/>
      <c r="AC1003" s="39"/>
      <c r="AD1003" s="39"/>
      <c r="AE1003" s="39"/>
      <c r="AR1003" s="216" t="s">
        <v>268</v>
      </c>
      <c r="AT1003" s="216" t="s">
        <v>159</v>
      </c>
      <c r="AU1003" s="216" t="s">
        <v>88</v>
      </c>
      <c r="AY1003" s="18" t="s">
        <v>157</v>
      </c>
      <c r="BE1003" s="217">
        <f>IF(N1003="základní",J1003,0)</f>
        <v>0</v>
      </c>
      <c r="BF1003" s="217">
        <f>IF(N1003="snížená",J1003,0)</f>
        <v>0</v>
      </c>
      <c r="BG1003" s="217">
        <f>IF(N1003="zákl. přenesená",J1003,0)</f>
        <v>0</v>
      </c>
      <c r="BH1003" s="217">
        <f>IF(N1003="sníž. přenesená",J1003,0)</f>
        <v>0</v>
      </c>
      <c r="BI1003" s="217">
        <f>IF(N1003="nulová",J1003,0)</f>
        <v>0</v>
      </c>
      <c r="BJ1003" s="18" t="s">
        <v>86</v>
      </c>
      <c r="BK1003" s="217">
        <f>ROUND(I1003*H1003,2)</f>
        <v>0</v>
      </c>
      <c r="BL1003" s="18" t="s">
        <v>268</v>
      </c>
      <c r="BM1003" s="216" t="s">
        <v>1960</v>
      </c>
    </row>
    <row r="1004" s="2" customFormat="1">
      <c r="A1004" s="39"/>
      <c r="B1004" s="40"/>
      <c r="C1004" s="41"/>
      <c r="D1004" s="218" t="s">
        <v>166</v>
      </c>
      <c r="E1004" s="41"/>
      <c r="F1004" s="219" t="s">
        <v>1961</v>
      </c>
      <c r="G1004" s="41"/>
      <c r="H1004" s="41"/>
      <c r="I1004" s="220"/>
      <c r="J1004" s="41"/>
      <c r="K1004" s="41"/>
      <c r="L1004" s="45"/>
      <c r="M1004" s="221"/>
      <c r="N1004" s="222"/>
      <c r="O1004" s="85"/>
      <c r="P1004" s="85"/>
      <c r="Q1004" s="85"/>
      <c r="R1004" s="85"/>
      <c r="S1004" s="85"/>
      <c r="T1004" s="86"/>
      <c r="U1004" s="39"/>
      <c r="V1004" s="39"/>
      <c r="W1004" s="39"/>
      <c r="X1004" s="39"/>
      <c r="Y1004" s="39"/>
      <c r="Z1004" s="39"/>
      <c r="AA1004" s="39"/>
      <c r="AB1004" s="39"/>
      <c r="AC1004" s="39"/>
      <c r="AD1004" s="39"/>
      <c r="AE1004" s="39"/>
      <c r="AT1004" s="18" t="s">
        <v>166</v>
      </c>
      <c r="AU1004" s="18" t="s">
        <v>88</v>
      </c>
    </row>
    <row r="1005" s="2" customFormat="1" ht="16.5" customHeight="1">
      <c r="A1005" s="39"/>
      <c r="B1005" s="40"/>
      <c r="C1005" s="236" t="s">
        <v>1962</v>
      </c>
      <c r="D1005" s="236" t="s">
        <v>242</v>
      </c>
      <c r="E1005" s="237" t="s">
        <v>1963</v>
      </c>
      <c r="F1005" s="238" t="s">
        <v>1964</v>
      </c>
      <c r="G1005" s="239" t="s">
        <v>271</v>
      </c>
      <c r="H1005" s="240">
        <v>2</v>
      </c>
      <c r="I1005" s="241"/>
      <c r="J1005" s="242">
        <f>ROUND(I1005*H1005,2)</f>
        <v>0</v>
      </c>
      <c r="K1005" s="238" t="s">
        <v>19</v>
      </c>
      <c r="L1005" s="243"/>
      <c r="M1005" s="244" t="s">
        <v>19</v>
      </c>
      <c r="N1005" s="245" t="s">
        <v>49</v>
      </c>
      <c r="O1005" s="85"/>
      <c r="P1005" s="214">
        <f>O1005*H1005</f>
        <v>0</v>
      </c>
      <c r="Q1005" s="214">
        <v>0</v>
      </c>
      <c r="R1005" s="214">
        <f>Q1005*H1005</f>
        <v>0</v>
      </c>
      <c r="S1005" s="214">
        <v>0</v>
      </c>
      <c r="T1005" s="215">
        <f>S1005*H1005</f>
        <v>0</v>
      </c>
      <c r="U1005" s="39"/>
      <c r="V1005" s="39"/>
      <c r="W1005" s="39"/>
      <c r="X1005" s="39"/>
      <c r="Y1005" s="39"/>
      <c r="Z1005" s="39"/>
      <c r="AA1005" s="39"/>
      <c r="AB1005" s="39"/>
      <c r="AC1005" s="39"/>
      <c r="AD1005" s="39"/>
      <c r="AE1005" s="39"/>
      <c r="AR1005" s="216" t="s">
        <v>357</v>
      </c>
      <c r="AT1005" s="216" t="s">
        <v>242</v>
      </c>
      <c r="AU1005" s="216" t="s">
        <v>88</v>
      </c>
      <c r="AY1005" s="18" t="s">
        <v>157</v>
      </c>
      <c r="BE1005" s="217">
        <f>IF(N1005="základní",J1005,0)</f>
        <v>0</v>
      </c>
      <c r="BF1005" s="217">
        <f>IF(N1005="snížená",J1005,0)</f>
        <v>0</v>
      </c>
      <c r="BG1005" s="217">
        <f>IF(N1005="zákl. přenesená",J1005,0)</f>
        <v>0</v>
      </c>
      <c r="BH1005" s="217">
        <f>IF(N1005="sníž. přenesená",J1005,0)</f>
        <v>0</v>
      </c>
      <c r="BI1005" s="217">
        <f>IF(N1005="nulová",J1005,0)</f>
        <v>0</v>
      </c>
      <c r="BJ1005" s="18" t="s">
        <v>86</v>
      </c>
      <c r="BK1005" s="217">
        <f>ROUND(I1005*H1005,2)</f>
        <v>0</v>
      </c>
      <c r="BL1005" s="18" t="s">
        <v>268</v>
      </c>
      <c r="BM1005" s="216" t="s">
        <v>1965</v>
      </c>
    </row>
    <row r="1006" s="13" customFormat="1">
      <c r="A1006" s="13"/>
      <c r="B1006" s="225"/>
      <c r="C1006" s="226"/>
      <c r="D1006" s="223" t="s">
        <v>170</v>
      </c>
      <c r="E1006" s="227" t="s">
        <v>19</v>
      </c>
      <c r="F1006" s="228" t="s">
        <v>863</v>
      </c>
      <c r="G1006" s="226"/>
      <c r="H1006" s="229">
        <v>2</v>
      </c>
      <c r="I1006" s="230"/>
      <c r="J1006" s="226"/>
      <c r="K1006" s="226"/>
      <c r="L1006" s="231"/>
      <c r="M1006" s="232"/>
      <c r="N1006" s="233"/>
      <c r="O1006" s="233"/>
      <c r="P1006" s="233"/>
      <c r="Q1006" s="233"/>
      <c r="R1006" s="233"/>
      <c r="S1006" s="233"/>
      <c r="T1006" s="234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T1006" s="235" t="s">
        <v>170</v>
      </c>
      <c r="AU1006" s="235" t="s">
        <v>88</v>
      </c>
      <c r="AV1006" s="13" t="s">
        <v>88</v>
      </c>
      <c r="AW1006" s="13" t="s">
        <v>37</v>
      </c>
      <c r="AX1006" s="13" t="s">
        <v>78</v>
      </c>
      <c r="AY1006" s="235" t="s">
        <v>157</v>
      </c>
    </row>
    <row r="1007" s="2" customFormat="1" ht="24.15" customHeight="1">
      <c r="A1007" s="39"/>
      <c r="B1007" s="40"/>
      <c r="C1007" s="205" t="s">
        <v>1966</v>
      </c>
      <c r="D1007" s="205" t="s">
        <v>159</v>
      </c>
      <c r="E1007" s="206" t="s">
        <v>1967</v>
      </c>
      <c r="F1007" s="207" t="s">
        <v>1968</v>
      </c>
      <c r="G1007" s="208" t="s">
        <v>320</v>
      </c>
      <c r="H1007" s="209">
        <v>5</v>
      </c>
      <c r="I1007" s="210"/>
      <c r="J1007" s="211">
        <f>ROUND(I1007*H1007,2)</f>
        <v>0</v>
      </c>
      <c r="K1007" s="207" t="s">
        <v>163</v>
      </c>
      <c r="L1007" s="45"/>
      <c r="M1007" s="212" t="s">
        <v>19</v>
      </c>
      <c r="N1007" s="213" t="s">
        <v>49</v>
      </c>
      <c r="O1007" s="85"/>
      <c r="P1007" s="214">
        <f>O1007*H1007</f>
        <v>0</v>
      </c>
      <c r="Q1007" s="214">
        <v>0.0034499999999999999</v>
      </c>
      <c r="R1007" s="214">
        <f>Q1007*H1007</f>
        <v>0.017250000000000001</v>
      </c>
      <c r="S1007" s="214">
        <v>0</v>
      </c>
      <c r="T1007" s="215">
        <f>S1007*H1007</f>
        <v>0</v>
      </c>
      <c r="U1007" s="39"/>
      <c r="V1007" s="39"/>
      <c r="W1007" s="39"/>
      <c r="X1007" s="39"/>
      <c r="Y1007" s="39"/>
      <c r="Z1007" s="39"/>
      <c r="AA1007" s="39"/>
      <c r="AB1007" s="39"/>
      <c r="AC1007" s="39"/>
      <c r="AD1007" s="39"/>
      <c r="AE1007" s="39"/>
      <c r="AR1007" s="216" t="s">
        <v>268</v>
      </c>
      <c r="AT1007" s="216" t="s">
        <v>159</v>
      </c>
      <c r="AU1007" s="216" t="s">
        <v>88</v>
      </c>
      <c r="AY1007" s="18" t="s">
        <v>157</v>
      </c>
      <c r="BE1007" s="217">
        <f>IF(N1007="základní",J1007,0)</f>
        <v>0</v>
      </c>
      <c r="BF1007" s="217">
        <f>IF(N1007="snížená",J1007,0)</f>
        <v>0</v>
      </c>
      <c r="BG1007" s="217">
        <f>IF(N1007="zákl. přenesená",J1007,0)</f>
        <v>0</v>
      </c>
      <c r="BH1007" s="217">
        <f>IF(N1007="sníž. přenesená",J1007,0)</f>
        <v>0</v>
      </c>
      <c r="BI1007" s="217">
        <f>IF(N1007="nulová",J1007,0)</f>
        <v>0</v>
      </c>
      <c r="BJ1007" s="18" t="s">
        <v>86</v>
      </c>
      <c r="BK1007" s="217">
        <f>ROUND(I1007*H1007,2)</f>
        <v>0</v>
      </c>
      <c r="BL1007" s="18" t="s">
        <v>268</v>
      </c>
      <c r="BM1007" s="216" t="s">
        <v>1969</v>
      </c>
    </row>
    <row r="1008" s="2" customFormat="1">
      <c r="A1008" s="39"/>
      <c r="B1008" s="40"/>
      <c r="C1008" s="41"/>
      <c r="D1008" s="218" t="s">
        <v>166</v>
      </c>
      <c r="E1008" s="41"/>
      <c r="F1008" s="219" t="s">
        <v>1970</v>
      </c>
      <c r="G1008" s="41"/>
      <c r="H1008" s="41"/>
      <c r="I1008" s="220"/>
      <c r="J1008" s="41"/>
      <c r="K1008" s="41"/>
      <c r="L1008" s="45"/>
      <c r="M1008" s="221"/>
      <c r="N1008" s="222"/>
      <c r="O1008" s="85"/>
      <c r="P1008" s="85"/>
      <c r="Q1008" s="85"/>
      <c r="R1008" s="85"/>
      <c r="S1008" s="85"/>
      <c r="T1008" s="86"/>
      <c r="U1008" s="39"/>
      <c r="V1008" s="39"/>
      <c r="W1008" s="39"/>
      <c r="X1008" s="39"/>
      <c r="Y1008" s="39"/>
      <c r="Z1008" s="39"/>
      <c r="AA1008" s="39"/>
      <c r="AB1008" s="39"/>
      <c r="AC1008" s="39"/>
      <c r="AD1008" s="39"/>
      <c r="AE1008" s="39"/>
      <c r="AT1008" s="18" t="s">
        <v>166</v>
      </c>
      <c r="AU1008" s="18" t="s">
        <v>88</v>
      </c>
    </row>
    <row r="1009" s="13" customFormat="1">
      <c r="A1009" s="13"/>
      <c r="B1009" s="225"/>
      <c r="C1009" s="226"/>
      <c r="D1009" s="223" t="s">
        <v>170</v>
      </c>
      <c r="E1009" s="227" t="s">
        <v>19</v>
      </c>
      <c r="F1009" s="228" t="s">
        <v>1971</v>
      </c>
      <c r="G1009" s="226"/>
      <c r="H1009" s="229">
        <v>5</v>
      </c>
      <c r="I1009" s="230"/>
      <c r="J1009" s="226"/>
      <c r="K1009" s="226"/>
      <c r="L1009" s="231"/>
      <c r="M1009" s="232"/>
      <c r="N1009" s="233"/>
      <c r="O1009" s="233"/>
      <c r="P1009" s="233"/>
      <c r="Q1009" s="233"/>
      <c r="R1009" s="233"/>
      <c r="S1009" s="233"/>
      <c r="T1009" s="234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T1009" s="235" t="s">
        <v>170</v>
      </c>
      <c r="AU1009" s="235" t="s">
        <v>88</v>
      </c>
      <c r="AV1009" s="13" t="s">
        <v>88</v>
      </c>
      <c r="AW1009" s="13" t="s">
        <v>37</v>
      </c>
      <c r="AX1009" s="13" t="s">
        <v>78</v>
      </c>
      <c r="AY1009" s="235" t="s">
        <v>157</v>
      </c>
    </row>
    <row r="1010" s="2" customFormat="1" ht="21.75" customHeight="1">
      <c r="A1010" s="39"/>
      <c r="B1010" s="40"/>
      <c r="C1010" s="205" t="s">
        <v>1972</v>
      </c>
      <c r="D1010" s="205" t="s">
        <v>159</v>
      </c>
      <c r="E1010" s="206" t="s">
        <v>1973</v>
      </c>
      <c r="F1010" s="207" t="s">
        <v>1974</v>
      </c>
      <c r="G1010" s="208" t="s">
        <v>271</v>
      </c>
      <c r="H1010" s="209">
        <v>1</v>
      </c>
      <c r="I1010" s="210"/>
      <c r="J1010" s="211">
        <f>ROUND(I1010*H1010,2)</f>
        <v>0</v>
      </c>
      <c r="K1010" s="207" t="s">
        <v>163</v>
      </c>
      <c r="L1010" s="45"/>
      <c r="M1010" s="212" t="s">
        <v>19</v>
      </c>
      <c r="N1010" s="213" t="s">
        <v>49</v>
      </c>
      <c r="O1010" s="85"/>
      <c r="P1010" s="214">
        <f>O1010*H1010</f>
        <v>0</v>
      </c>
      <c r="Q1010" s="214">
        <v>0</v>
      </c>
      <c r="R1010" s="214">
        <f>Q1010*H1010</f>
        <v>0</v>
      </c>
      <c r="S1010" s="214">
        <v>0</v>
      </c>
      <c r="T1010" s="215">
        <f>S1010*H1010</f>
        <v>0</v>
      </c>
      <c r="U1010" s="39"/>
      <c r="V1010" s="39"/>
      <c r="W1010" s="39"/>
      <c r="X1010" s="39"/>
      <c r="Y1010" s="39"/>
      <c r="Z1010" s="39"/>
      <c r="AA1010" s="39"/>
      <c r="AB1010" s="39"/>
      <c r="AC1010" s="39"/>
      <c r="AD1010" s="39"/>
      <c r="AE1010" s="39"/>
      <c r="AR1010" s="216" t="s">
        <v>268</v>
      </c>
      <c r="AT1010" s="216" t="s">
        <v>159</v>
      </c>
      <c r="AU1010" s="216" t="s">
        <v>88</v>
      </c>
      <c r="AY1010" s="18" t="s">
        <v>157</v>
      </c>
      <c r="BE1010" s="217">
        <f>IF(N1010="základní",J1010,0)</f>
        <v>0</v>
      </c>
      <c r="BF1010" s="217">
        <f>IF(N1010="snížená",J1010,0)</f>
        <v>0</v>
      </c>
      <c r="BG1010" s="217">
        <f>IF(N1010="zákl. přenesená",J1010,0)</f>
        <v>0</v>
      </c>
      <c r="BH1010" s="217">
        <f>IF(N1010="sníž. přenesená",J1010,0)</f>
        <v>0</v>
      </c>
      <c r="BI1010" s="217">
        <f>IF(N1010="nulová",J1010,0)</f>
        <v>0</v>
      </c>
      <c r="BJ1010" s="18" t="s">
        <v>86</v>
      </c>
      <c r="BK1010" s="217">
        <f>ROUND(I1010*H1010,2)</f>
        <v>0</v>
      </c>
      <c r="BL1010" s="18" t="s">
        <v>268</v>
      </c>
      <c r="BM1010" s="216" t="s">
        <v>1975</v>
      </c>
    </row>
    <row r="1011" s="2" customFormat="1">
      <c r="A1011" s="39"/>
      <c r="B1011" s="40"/>
      <c r="C1011" s="41"/>
      <c r="D1011" s="218" t="s">
        <v>166</v>
      </c>
      <c r="E1011" s="41"/>
      <c r="F1011" s="219" t="s">
        <v>1976</v>
      </c>
      <c r="G1011" s="41"/>
      <c r="H1011" s="41"/>
      <c r="I1011" s="220"/>
      <c r="J1011" s="41"/>
      <c r="K1011" s="41"/>
      <c r="L1011" s="45"/>
      <c r="M1011" s="221"/>
      <c r="N1011" s="222"/>
      <c r="O1011" s="85"/>
      <c r="P1011" s="85"/>
      <c r="Q1011" s="85"/>
      <c r="R1011" s="85"/>
      <c r="S1011" s="85"/>
      <c r="T1011" s="86"/>
      <c r="U1011" s="39"/>
      <c r="V1011" s="39"/>
      <c r="W1011" s="39"/>
      <c r="X1011" s="39"/>
      <c r="Y1011" s="39"/>
      <c r="Z1011" s="39"/>
      <c r="AA1011" s="39"/>
      <c r="AB1011" s="39"/>
      <c r="AC1011" s="39"/>
      <c r="AD1011" s="39"/>
      <c r="AE1011" s="39"/>
      <c r="AT1011" s="18" t="s">
        <v>166</v>
      </c>
      <c r="AU1011" s="18" t="s">
        <v>88</v>
      </c>
    </row>
    <row r="1012" s="2" customFormat="1" ht="16.5" customHeight="1">
      <c r="A1012" s="39"/>
      <c r="B1012" s="40"/>
      <c r="C1012" s="236" t="s">
        <v>1977</v>
      </c>
      <c r="D1012" s="236" t="s">
        <v>242</v>
      </c>
      <c r="E1012" s="237" t="s">
        <v>1978</v>
      </c>
      <c r="F1012" s="238" t="s">
        <v>1979</v>
      </c>
      <c r="G1012" s="239" t="s">
        <v>271</v>
      </c>
      <c r="H1012" s="240">
        <v>1</v>
      </c>
      <c r="I1012" s="241"/>
      <c r="J1012" s="242">
        <f>ROUND(I1012*H1012,2)</f>
        <v>0</v>
      </c>
      <c r="K1012" s="238" t="s">
        <v>163</v>
      </c>
      <c r="L1012" s="243"/>
      <c r="M1012" s="244" t="s">
        <v>19</v>
      </c>
      <c r="N1012" s="245" t="s">
        <v>49</v>
      </c>
      <c r="O1012" s="85"/>
      <c r="P1012" s="214">
        <f>O1012*H1012</f>
        <v>0</v>
      </c>
      <c r="Q1012" s="214">
        <v>0.0012999999999999999</v>
      </c>
      <c r="R1012" s="214">
        <f>Q1012*H1012</f>
        <v>0.0012999999999999999</v>
      </c>
      <c r="S1012" s="214">
        <v>0</v>
      </c>
      <c r="T1012" s="215">
        <f>S1012*H1012</f>
        <v>0</v>
      </c>
      <c r="U1012" s="39"/>
      <c r="V1012" s="39"/>
      <c r="W1012" s="39"/>
      <c r="X1012" s="39"/>
      <c r="Y1012" s="39"/>
      <c r="Z1012" s="39"/>
      <c r="AA1012" s="39"/>
      <c r="AB1012" s="39"/>
      <c r="AC1012" s="39"/>
      <c r="AD1012" s="39"/>
      <c r="AE1012" s="39"/>
      <c r="AR1012" s="216" t="s">
        <v>357</v>
      </c>
      <c r="AT1012" s="216" t="s">
        <v>242</v>
      </c>
      <c r="AU1012" s="216" t="s">
        <v>88</v>
      </c>
      <c r="AY1012" s="18" t="s">
        <v>157</v>
      </c>
      <c r="BE1012" s="217">
        <f>IF(N1012="základní",J1012,0)</f>
        <v>0</v>
      </c>
      <c r="BF1012" s="217">
        <f>IF(N1012="snížená",J1012,0)</f>
        <v>0</v>
      </c>
      <c r="BG1012" s="217">
        <f>IF(N1012="zákl. přenesená",J1012,0)</f>
        <v>0</v>
      </c>
      <c r="BH1012" s="217">
        <f>IF(N1012="sníž. přenesená",J1012,0)</f>
        <v>0</v>
      </c>
      <c r="BI1012" s="217">
        <f>IF(N1012="nulová",J1012,0)</f>
        <v>0</v>
      </c>
      <c r="BJ1012" s="18" t="s">
        <v>86</v>
      </c>
      <c r="BK1012" s="217">
        <f>ROUND(I1012*H1012,2)</f>
        <v>0</v>
      </c>
      <c r="BL1012" s="18" t="s">
        <v>268</v>
      </c>
      <c r="BM1012" s="216" t="s">
        <v>1980</v>
      </c>
    </row>
    <row r="1013" s="13" customFormat="1">
      <c r="A1013" s="13"/>
      <c r="B1013" s="225"/>
      <c r="C1013" s="226"/>
      <c r="D1013" s="223" t="s">
        <v>170</v>
      </c>
      <c r="E1013" s="227" t="s">
        <v>19</v>
      </c>
      <c r="F1013" s="228" t="s">
        <v>274</v>
      </c>
      <c r="G1013" s="226"/>
      <c r="H1013" s="229">
        <v>1</v>
      </c>
      <c r="I1013" s="230"/>
      <c r="J1013" s="226"/>
      <c r="K1013" s="226"/>
      <c r="L1013" s="231"/>
      <c r="M1013" s="232"/>
      <c r="N1013" s="233"/>
      <c r="O1013" s="233"/>
      <c r="P1013" s="233"/>
      <c r="Q1013" s="233"/>
      <c r="R1013" s="233"/>
      <c r="S1013" s="233"/>
      <c r="T1013" s="234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35" t="s">
        <v>170</v>
      </c>
      <c r="AU1013" s="235" t="s">
        <v>88</v>
      </c>
      <c r="AV1013" s="13" t="s">
        <v>88</v>
      </c>
      <c r="AW1013" s="13" t="s">
        <v>37</v>
      </c>
      <c r="AX1013" s="13" t="s">
        <v>78</v>
      </c>
      <c r="AY1013" s="235" t="s">
        <v>157</v>
      </c>
    </row>
    <row r="1014" s="2" customFormat="1" ht="16.5" customHeight="1">
      <c r="A1014" s="39"/>
      <c r="B1014" s="40"/>
      <c r="C1014" s="205" t="s">
        <v>1981</v>
      </c>
      <c r="D1014" s="205" t="s">
        <v>159</v>
      </c>
      <c r="E1014" s="206" t="s">
        <v>1982</v>
      </c>
      <c r="F1014" s="207" t="s">
        <v>1983</v>
      </c>
      <c r="G1014" s="208" t="s">
        <v>271</v>
      </c>
      <c r="H1014" s="209">
        <v>1</v>
      </c>
      <c r="I1014" s="210"/>
      <c r="J1014" s="211">
        <f>ROUND(I1014*H1014,2)</f>
        <v>0</v>
      </c>
      <c r="K1014" s="207" t="s">
        <v>163</v>
      </c>
      <c r="L1014" s="45"/>
      <c r="M1014" s="212" t="s">
        <v>19</v>
      </c>
      <c r="N1014" s="213" t="s">
        <v>49</v>
      </c>
      <c r="O1014" s="85"/>
      <c r="P1014" s="214">
        <f>O1014*H1014</f>
        <v>0</v>
      </c>
      <c r="Q1014" s="214">
        <v>0</v>
      </c>
      <c r="R1014" s="214">
        <f>Q1014*H1014</f>
        <v>0</v>
      </c>
      <c r="S1014" s="214">
        <v>0</v>
      </c>
      <c r="T1014" s="215">
        <f>S1014*H1014</f>
        <v>0</v>
      </c>
      <c r="U1014" s="39"/>
      <c r="V1014" s="39"/>
      <c r="W1014" s="39"/>
      <c r="X1014" s="39"/>
      <c r="Y1014" s="39"/>
      <c r="Z1014" s="39"/>
      <c r="AA1014" s="39"/>
      <c r="AB1014" s="39"/>
      <c r="AC1014" s="39"/>
      <c r="AD1014" s="39"/>
      <c r="AE1014" s="39"/>
      <c r="AR1014" s="216" t="s">
        <v>268</v>
      </c>
      <c r="AT1014" s="216" t="s">
        <v>159</v>
      </c>
      <c r="AU1014" s="216" t="s">
        <v>88</v>
      </c>
      <c r="AY1014" s="18" t="s">
        <v>157</v>
      </c>
      <c r="BE1014" s="217">
        <f>IF(N1014="základní",J1014,0)</f>
        <v>0</v>
      </c>
      <c r="BF1014" s="217">
        <f>IF(N1014="snížená",J1014,0)</f>
        <v>0</v>
      </c>
      <c r="BG1014" s="217">
        <f>IF(N1014="zákl. přenesená",J1014,0)</f>
        <v>0</v>
      </c>
      <c r="BH1014" s="217">
        <f>IF(N1014="sníž. přenesená",J1014,0)</f>
        <v>0</v>
      </c>
      <c r="BI1014" s="217">
        <f>IF(N1014="nulová",J1014,0)</f>
        <v>0</v>
      </c>
      <c r="BJ1014" s="18" t="s">
        <v>86</v>
      </c>
      <c r="BK1014" s="217">
        <f>ROUND(I1014*H1014,2)</f>
        <v>0</v>
      </c>
      <c r="BL1014" s="18" t="s">
        <v>268</v>
      </c>
      <c r="BM1014" s="216" t="s">
        <v>1984</v>
      </c>
    </row>
    <row r="1015" s="2" customFormat="1">
      <c r="A1015" s="39"/>
      <c r="B1015" s="40"/>
      <c r="C1015" s="41"/>
      <c r="D1015" s="218" t="s">
        <v>166</v>
      </c>
      <c r="E1015" s="41"/>
      <c r="F1015" s="219" t="s">
        <v>1985</v>
      </c>
      <c r="G1015" s="41"/>
      <c r="H1015" s="41"/>
      <c r="I1015" s="220"/>
      <c r="J1015" s="41"/>
      <c r="K1015" s="41"/>
      <c r="L1015" s="45"/>
      <c r="M1015" s="221"/>
      <c r="N1015" s="222"/>
      <c r="O1015" s="85"/>
      <c r="P1015" s="85"/>
      <c r="Q1015" s="85"/>
      <c r="R1015" s="85"/>
      <c r="S1015" s="85"/>
      <c r="T1015" s="86"/>
      <c r="U1015" s="39"/>
      <c r="V1015" s="39"/>
      <c r="W1015" s="39"/>
      <c r="X1015" s="39"/>
      <c r="Y1015" s="39"/>
      <c r="Z1015" s="39"/>
      <c r="AA1015" s="39"/>
      <c r="AB1015" s="39"/>
      <c r="AC1015" s="39"/>
      <c r="AD1015" s="39"/>
      <c r="AE1015" s="39"/>
      <c r="AT1015" s="18" t="s">
        <v>166</v>
      </c>
      <c r="AU1015" s="18" t="s">
        <v>88</v>
      </c>
    </row>
    <row r="1016" s="13" customFormat="1">
      <c r="A1016" s="13"/>
      <c r="B1016" s="225"/>
      <c r="C1016" s="226"/>
      <c r="D1016" s="223" t="s">
        <v>170</v>
      </c>
      <c r="E1016" s="227" t="s">
        <v>19</v>
      </c>
      <c r="F1016" s="228" t="s">
        <v>274</v>
      </c>
      <c r="G1016" s="226"/>
      <c r="H1016" s="229">
        <v>1</v>
      </c>
      <c r="I1016" s="230"/>
      <c r="J1016" s="226"/>
      <c r="K1016" s="226"/>
      <c r="L1016" s="231"/>
      <c r="M1016" s="232"/>
      <c r="N1016" s="233"/>
      <c r="O1016" s="233"/>
      <c r="P1016" s="233"/>
      <c r="Q1016" s="233"/>
      <c r="R1016" s="233"/>
      <c r="S1016" s="233"/>
      <c r="T1016" s="234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T1016" s="235" t="s">
        <v>170</v>
      </c>
      <c r="AU1016" s="235" t="s">
        <v>88</v>
      </c>
      <c r="AV1016" s="13" t="s">
        <v>88</v>
      </c>
      <c r="AW1016" s="13" t="s">
        <v>37</v>
      </c>
      <c r="AX1016" s="13" t="s">
        <v>78</v>
      </c>
      <c r="AY1016" s="235" t="s">
        <v>157</v>
      </c>
    </row>
    <row r="1017" s="2" customFormat="1" ht="16.5" customHeight="1">
      <c r="A1017" s="39"/>
      <c r="B1017" s="40"/>
      <c r="C1017" s="236" t="s">
        <v>1986</v>
      </c>
      <c r="D1017" s="236" t="s">
        <v>242</v>
      </c>
      <c r="E1017" s="237" t="s">
        <v>1987</v>
      </c>
      <c r="F1017" s="238" t="s">
        <v>1988</v>
      </c>
      <c r="G1017" s="239" t="s">
        <v>320</v>
      </c>
      <c r="H1017" s="240">
        <v>10</v>
      </c>
      <c r="I1017" s="241"/>
      <c r="J1017" s="242">
        <f>ROUND(I1017*H1017,2)</f>
        <v>0</v>
      </c>
      <c r="K1017" s="238" t="s">
        <v>163</v>
      </c>
      <c r="L1017" s="243"/>
      <c r="M1017" s="244" t="s">
        <v>19</v>
      </c>
      <c r="N1017" s="245" t="s">
        <v>49</v>
      </c>
      <c r="O1017" s="85"/>
      <c r="P1017" s="214">
        <f>O1017*H1017</f>
        <v>0</v>
      </c>
      <c r="Q1017" s="214">
        <v>0.00040999999999999999</v>
      </c>
      <c r="R1017" s="214">
        <f>Q1017*H1017</f>
        <v>0.0040999999999999995</v>
      </c>
      <c r="S1017" s="214">
        <v>0</v>
      </c>
      <c r="T1017" s="215">
        <f>S1017*H1017</f>
        <v>0</v>
      </c>
      <c r="U1017" s="39"/>
      <c r="V1017" s="39"/>
      <c r="W1017" s="39"/>
      <c r="X1017" s="39"/>
      <c r="Y1017" s="39"/>
      <c r="Z1017" s="39"/>
      <c r="AA1017" s="39"/>
      <c r="AB1017" s="39"/>
      <c r="AC1017" s="39"/>
      <c r="AD1017" s="39"/>
      <c r="AE1017" s="39"/>
      <c r="AR1017" s="216" t="s">
        <v>357</v>
      </c>
      <c r="AT1017" s="216" t="s">
        <v>242</v>
      </c>
      <c r="AU1017" s="216" t="s">
        <v>88</v>
      </c>
      <c r="AY1017" s="18" t="s">
        <v>157</v>
      </c>
      <c r="BE1017" s="217">
        <f>IF(N1017="základní",J1017,0)</f>
        <v>0</v>
      </c>
      <c r="BF1017" s="217">
        <f>IF(N1017="snížená",J1017,0)</f>
        <v>0</v>
      </c>
      <c r="BG1017" s="217">
        <f>IF(N1017="zákl. přenesená",J1017,0)</f>
        <v>0</v>
      </c>
      <c r="BH1017" s="217">
        <f>IF(N1017="sníž. přenesená",J1017,0)</f>
        <v>0</v>
      </c>
      <c r="BI1017" s="217">
        <f>IF(N1017="nulová",J1017,0)</f>
        <v>0</v>
      </c>
      <c r="BJ1017" s="18" t="s">
        <v>86</v>
      </c>
      <c r="BK1017" s="217">
        <f>ROUND(I1017*H1017,2)</f>
        <v>0</v>
      </c>
      <c r="BL1017" s="18" t="s">
        <v>268</v>
      </c>
      <c r="BM1017" s="216" t="s">
        <v>1989</v>
      </c>
    </row>
    <row r="1018" s="13" customFormat="1">
      <c r="A1018" s="13"/>
      <c r="B1018" s="225"/>
      <c r="C1018" s="226"/>
      <c r="D1018" s="223" t="s">
        <v>170</v>
      </c>
      <c r="E1018" s="227" t="s">
        <v>19</v>
      </c>
      <c r="F1018" s="228" t="s">
        <v>1990</v>
      </c>
      <c r="G1018" s="226"/>
      <c r="H1018" s="229">
        <v>10</v>
      </c>
      <c r="I1018" s="230"/>
      <c r="J1018" s="226"/>
      <c r="K1018" s="226"/>
      <c r="L1018" s="231"/>
      <c r="M1018" s="232"/>
      <c r="N1018" s="233"/>
      <c r="O1018" s="233"/>
      <c r="P1018" s="233"/>
      <c r="Q1018" s="233"/>
      <c r="R1018" s="233"/>
      <c r="S1018" s="233"/>
      <c r="T1018" s="234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T1018" s="235" t="s">
        <v>170</v>
      </c>
      <c r="AU1018" s="235" t="s">
        <v>88</v>
      </c>
      <c r="AV1018" s="13" t="s">
        <v>88</v>
      </c>
      <c r="AW1018" s="13" t="s">
        <v>37</v>
      </c>
      <c r="AX1018" s="13" t="s">
        <v>78</v>
      </c>
      <c r="AY1018" s="235" t="s">
        <v>157</v>
      </c>
    </row>
    <row r="1019" s="2" customFormat="1" ht="24.15" customHeight="1">
      <c r="A1019" s="39"/>
      <c r="B1019" s="40"/>
      <c r="C1019" s="205" t="s">
        <v>1991</v>
      </c>
      <c r="D1019" s="205" t="s">
        <v>159</v>
      </c>
      <c r="E1019" s="206" t="s">
        <v>1992</v>
      </c>
      <c r="F1019" s="207" t="s">
        <v>1993</v>
      </c>
      <c r="G1019" s="208" t="s">
        <v>1016</v>
      </c>
      <c r="H1019" s="246"/>
      <c r="I1019" s="210"/>
      <c r="J1019" s="211">
        <f>ROUND(I1019*H1019,2)</f>
        <v>0</v>
      </c>
      <c r="K1019" s="207" t="s">
        <v>163</v>
      </c>
      <c r="L1019" s="45"/>
      <c r="M1019" s="212" t="s">
        <v>19</v>
      </c>
      <c r="N1019" s="213" t="s">
        <v>49</v>
      </c>
      <c r="O1019" s="85"/>
      <c r="P1019" s="214">
        <f>O1019*H1019</f>
        <v>0</v>
      </c>
      <c r="Q1019" s="214">
        <v>0</v>
      </c>
      <c r="R1019" s="214">
        <f>Q1019*H1019</f>
        <v>0</v>
      </c>
      <c r="S1019" s="214">
        <v>0</v>
      </c>
      <c r="T1019" s="215">
        <f>S1019*H1019</f>
        <v>0</v>
      </c>
      <c r="U1019" s="39"/>
      <c r="V1019" s="39"/>
      <c r="W1019" s="39"/>
      <c r="X1019" s="39"/>
      <c r="Y1019" s="39"/>
      <c r="Z1019" s="39"/>
      <c r="AA1019" s="39"/>
      <c r="AB1019" s="39"/>
      <c r="AC1019" s="39"/>
      <c r="AD1019" s="39"/>
      <c r="AE1019" s="39"/>
      <c r="AR1019" s="216" t="s">
        <v>268</v>
      </c>
      <c r="AT1019" s="216" t="s">
        <v>159</v>
      </c>
      <c r="AU1019" s="216" t="s">
        <v>88</v>
      </c>
      <c r="AY1019" s="18" t="s">
        <v>157</v>
      </c>
      <c r="BE1019" s="217">
        <f>IF(N1019="základní",J1019,0)</f>
        <v>0</v>
      </c>
      <c r="BF1019" s="217">
        <f>IF(N1019="snížená",J1019,0)</f>
        <v>0</v>
      </c>
      <c r="BG1019" s="217">
        <f>IF(N1019="zákl. přenesená",J1019,0)</f>
        <v>0</v>
      </c>
      <c r="BH1019" s="217">
        <f>IF(N1019="sníž. přenesená",J1019,0)</f>
        <v>0</v>
      </c>
      <c r="BI1019" s="217">
        <f>IF(N1019="nulová",J1019,0)</f>
        <v>0</v>
      </c>
      <c r="BJ1019" s="18" t="s">
        <v>86</v>
      </c>
      <c r="BK1019" s="217">
        <f>ROUND(I1019*H1019,2)</f>
        <v>0</v>
      </c>
      <c r="BL1019" s="18" t="s">
        <v>268</v>
      </c>
      <c r="BM1019" s="216" t="s">
        <v>1994</v>
      </c>
    </row>
    <row r="1020" s="2" customFormat="1">
      <c r="A1020" s="39"/>
      <c r="B1020" s="40"/>
      <c r="C1020" s="41"/>
      <c r="D1020" s="218" t="s">
        <v>166</v>
      </c>
      <c r="E1020" s="41"/>
      <c r="F1020" s="219" t="s">
        <v>1995</v>
      </c>
      <c r="G1020" s="41"/>
      <c r="H1020" s="41"/>
      <c r="I1020" s="220"/>
      <c r="J1020" s="41"/>
      <c r="K1020" s="41"/>
      <c r="L1020" s="45"/>
      <c r="M1020" s="221"/>
      <c r="N1020" s="222"/>
      <c r="O1020" s="85"/>
      <c r="P1020" s="85"/>
      <c r="Q1020" s="85"/>
      <c r="R1020" s="85"/>
      <c r="S1020" s="85"/>
      <c r="T1020" s="86"/>
      <c r="U1020" s="39"/>
      <c r="V1020" s="39"/>
      <c r="W1020" s="39"/>
      <c r="X1020" s="39"/>
      <c r="Y1020" s="39"/>
      <c r="Z1020" s="39"/>
      <c r="AA1020" s="39"/>
      <c r="AB1020" s="39"/>
      <c r="AC1020" s="39"/>
      <c r="AD1020" s="39"/>
      <c r="AE1020" s="39"/>
      <c r="AT1020" s="18" t="s">
        <v>166</v>
      </c>
      <c r="AU1020" s="18" t="s">
        <v>88</v>
      </c>
    </row>
    <row r="1021" s="12" customFormat="1" ht="22.8" customHeight="1">
      <c r="A1021" s="12"/>
      <c r="B1021" s="189"/>
      <c r="C1021" s="190"/>
      <c r="D1021" s="191" t="s">
        <v>77</v>
      </c>
      <c r="E1021" s="203" t="s">
        <v>1996</v>
      </c>
      <c r="F1021" s="203" t="s">
        <v>1997</v>
      </c>
      <c r="G1021" s="190"/>
      <c r="H1021" s="190"/>
      <c r="I1021" s="193"/>
      <c r="J1021" s="204">
        <f>BK1021</f>
        <v>0</v>
      </c>
      <c r="K1021" s="190"/>
      <c r="L1021" s="195"/>
      <c r="M1021" s="196"/>
      <c r="N1021" s="197"/>
      <c r="O1021" s="197"/>
      <c r="P1021" s="198">
        <f>SUM(P1022:P1026)</f>
        <v>0</v>
      </c>
      <c r="Q1021" s="197"/>
      <c r="R1021" s="198">
        <f>SUM(R1022:R1026)</f>
        <v>0.19429937999999997</v>
      </c>
      <c r="S1021" s="197"/>
      <c r="T1021" s="199">
        <f>SUM(T1022:T1026)</f>
        <v>0</v>
      </c>
      <c r="U1021" s="12"/>
      <c r="V1021" s="12"/>
      <c r="W1021" s="12"/>
      <c r="X1021" s="12"/>
      <c r="Y1021" s="12"/>
      <c r="Z1021" s="12"/>
      <c r="AA1021" s="12"/>
      <c r="AB1021" s="12"/>
      <c r="AC1021" s="12"/>
      <c r="AD1021" s="12"/>
      <c r="AE1021" s="12"/>
      <c r="AR1021" s="200" t="s">
        <v>88</v>
      </c>
      <c r="AT1021" s="201" t="s">
        <v>77</v>
      </c>
      <c r="AU1021" s="201" t="s">
        <v>86</v>
      </c>
      <c r="AY1021" s="200" t="s">
        <v>157</v>
      </c>
      <c r="BK1021" s="202">
        <f>SUM(BK1022:BK1026)</f>
        <v>0</v>
      </c>
    </row>
    <row r="1022" s="2" customFormat="1" ht="24.15" customHeight="1">
      <c r="A1022" s="39"/>
      <c r="B1022" s="40"/>
      <c r="C1022" s="205" t="s">
        <v>1998</v>
      </c>
      <c r="D1022" s="205" t="s">
        <v>159</v>
      </c>
      <c r="E1022" s="206" t="s">
        <v>1999</v>
      </c>
      <c r="F1022" s="207" t="s">
        <v>2000</v>
      </c>
      <c r="G1022" s="208" t="s">
        <v>162</v>
      </c>
      <c r="H1022" s="209">
        <v>11.978999999999999</v>
      </c>
      <c r="I1022" s="210"/>
      <c r="J1022" s="211">
        <f>ROUND(I1022*H1022,2)</f>
        <v>0</v>
      </c>
      <c r="K1022" s="207" t="s">
        <v>175</v>
      </c>
      <c r="L1022" s="45"/>
      <c r="M1022" s="212" t="s">
        <v>19</v>
      </c>
      <c r="N1022" s="213" t="s">
        <v>49</v>
      </c>
      <c r="O1022" s="85"/>
      <c r="P1022" s="214">
        <f>O1022*H1022</f>
        <v>0</v>
      </c>
      <c r="Q1022" s="214">
        <v>0.016219999999999998</v>
      </c>
      <c r="R1022" s="214">
        <f>Q1022*H1022</f>
        <v>0.19429937999999997</v>
      </c>
      <c r="S1022" s="214">
        <v>0</v>
      </c>
      <c r="T1022" s="215">
        <f>S1022*H1022</f>
        <v>0</v>
      </c>
      <c r="U1022" s="39"/>
      <c r="V1022" s="39"/>
      <c r="W1022" s="39"/>
      <c r="X1022" s="39"/>
      <c r="Y1022" s="39"/>
      <c r="Z1022" s="39"/>
      <c r="AA1022" s="39"/>
      <c r="AB1022" s="39"/>
      <c r="AC1022" s="39"/>
      <c r="AD1022" s="39"/>
      <c r="AE1022" s="39"/>
      <c r="AR1022" s="216" t="s">
        <v>268</v>
      </c>
      <c r="AT1022" s="216" t="s">
        <v>159</v>
      </c>
      <c r="AU1022" s="216" t="s">
        <v>88</v>
      </c>
      <c r="AY1022" s="18" t="s">
        <v>157</v>
      </c>
      <c r="BE1022" s="217">
        <f>IF(N1022="základní",J1022,0)</f>
        <v>0</v>
      </c>
      <c r="BF1022" s="217">
        <f>IF(N1022="snížená",J1022,0)</f>
        <v>0</v>
      </c>
      <c r="BG1022" s="217">
        <f>IF(N1022="zákl. přenesená",J1022,0)</f>
        <v>0</v>
      </c>
      <c r="BH1022" s="217">
        <f>IF(N1022="sníž. přenesená",J1022,0)</f>
        <v>0</v>
      </c>
      <c r="BI1022" s="217">
        <f>IF(N1022="nulová",J1022,0)</f>
        <v>0</v>
      </c>
      <c r="BJ1022" s="18" t="s">
        <v>86</v>
      </c>
      <c r="BK1022" s="217">
        <f>ROUND(I1022*H1022,2)</f>
        <v>0</v>
      </c>
      <c r="BL1022" s="18" t="s">
        <v>268</v>
      </c>
      <c r="BM1022" s="216" t="s">
        <v>2001</v>
      </c>
    </row>
    <row r="1023" s="2" customFormat="1">
      <c r="A1023" s="39"/>
      <c r="B1023" s="40"/>
      <c r="C1023" s="41"/>
      <c r="D1023" s="218" t="s">
        <v>166</v>
      </c>
      <c r="E1023" s="41"/>
      <c r="F1023" s="219" t="s">
        <v>2002</v>
      </c>
      <c r="G1023" s="41"/>
      <c r="H1023" s="41"/>
      <c r="I1023" s="220"/>
      <c r="J1023" s="41"/>
      <c r="K1023" s="41"/>
      <c r="L1023" s="45"/>
      <c r="M1023" s="221"/>
      <c r="N1023" s="222"/>
      <c r="O1023" s="85"/>
      <c r="P1023" s="85"/>
      <c r="Q1023" s="85"/>
      <c r="R1023" s="85"/>
      <c r="S1023" s="85"/>
      <c r="T1023" s="86"/>
      <c r="U1023" s="39"/>
      <c r="V1023" s="39"/>
      <c r="W1023" s="39"/>
      <c r="X1023" s="39"/>
      <c r="Y1023" s="39"/>
      <c r="Z1023" s="39"/>
      <c r="AA1023" s="39"/>
      <c r="AB1023" s="39"/>
      <c r="AC1023" s="39"/>
      <c r="AD1023" s="39"/>
      <c r="AE1023" s="39"/>
      <c r="AT1023" s="18" t="s">
        <v>166</v>
      </c>
      <c r="AU1023" s="18" t="s">
        <v>88</v>
      </c>
    </row>
    <row r="1024" s="13" customFormat="1">
      <c r="A1024" s="13"/>
      <c r="B1024" s="225"/>
      <c r="C1024" s="226"/>
      <c r="D1024" s="223" t="s">
        <v>170</v>
      </c>
      <c r="E1024" s="227" t="s">
        <v>19</v>
      </c>
      <c r="F1024" s="228" t="s">
        <v>2003</v>
      </c>
      <c r="G1024" s="226"/>
      <c r="H1024" s="229">
        <v>11.978999999999999</v>
      </c>
      <c r="I1024" s="230"/>
      <c r="J1024" s="226"/>
      <c r="K1024" s="226"/>
      <c r="L1024" s="231"/>
      <c r="M1024" s="232"/>
      <c r="N1024" s="233"/>
      <c r="O1024" s="233"/>
      <c r="P1024" s="233"/>
      <c r="Q1024" s="233"/>
      <c r="R1024" s="233"/>
      <c r="S1024" s="233"/>
      <c r="T1024" s="234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T1024" s="235" t="s">
        <v>170</v>
      </c>
      <c r="AU1024" s="235" t="s">
        <v>88</v>
      </c>
      <c r="AV1024" s="13" t="s">
        <v>88</v>
      </c>
      <c r="AW1024" s="13" t="s">
        <v>37</v>
      </c>
      <c r="AX1024" s="13" t="s">
        <v>78</v>
      </c>
      <c r="AY1024" s="235" t="s">
        <v>157</v>
      </c>
    </row>
    <row r="1025" s="2" customFormat="1" ht="24.15" customHeight="1">
      <c r="A1025" s="39"/>
      <c r="B1025" s="40"/>
      <c r="C1025" s="205" t="s">
        <v>2004</v>
      </c>
      <c r="D1025" s="205" t="s">
        <v>159</v>
      </c>
      <c r="E1025" s="206" t="s">
        <v>2005</v>
      </c>
      <c r="F1025" s="207" t="s">
        <v>2006</v>
      </c>
      <c r="G1025" s="208" t="s">
        <v>1016</v>
      </c>
      <c r="H1025" s="246"/>
      <c r="I1025" s="210"/>
      <c r="J1025" s="211">
        <f>ROUND(I1025*H1025,2)</f>
        <v>0</v>
      </c>
      <c r="K1025" s="207" t="s">
        <v>175</v>
      </c>
      <c r="L1025" s="45"/>
      <c r="M1025" s="212" t="s">
        <v>19</v>
      </c>
      <c r="N1025" s="213" t="s">
        <v>49</v>
      </c>
      <c r="O1025" s="85"/>
      <c r="P1025" s="214">
        <f>O1025*H1025</f>
        <v>0</v>
      </c>
      <c r="Q1025" s="214">
        <v>0</v>
      </c>
      <c r="R1025" s="214">
        <f>Q1025*H1025</f>
        <v>0</v>
      </c>
      <c r="S1025" s="214">
        <v>0</v>
      </c>
      <c r="T1025" s="215">
        <f>S1025*H1025</f>
        <v>0</v>
      </c>
      <c r="U1025" s="39"/>
      <c r="V1025" s="39"/>
      <c r="W1025" s="39"/>
      <c r="X1025" s="39"/>
      <c r="Y1025" s="39"/>
      <c r="Z1025" s="39"/>
      <c r="AA1025" s="39"/>
      <c r="AB1025" s="39"/>
      <c r="AC1025" s="39"/>
      <c r="AD1025" s="39"/>
      <c r="AE1025" s="39"/>
      <c r="AR1025" s="216" t="s">
        <v>268</v>
      </c>
      <c r="AT1025" s="216" t="s">
        <v>159</v>
      </c>
      <c r="AU1025" s="216" t="s">
        <v>88</v>
      </c>
      <c r="AY1025" s="18" t="s">
        <v>157</v>
      </c>
      <c r="BE1025" s="217">
        <f>IF(N1025="základní",J1025,0)</f>
        <v>0</v>
      </c>
      <c r="BF1025" s="217">
        <f>IF(N1025="snížená",J1025,0)</f>
        <v>0</v>
      </c>
      <c r="BG1025" s="217">
        <f>IF(N1025="zákl. přenesená",J1025,0)</f>
        <v>0</v>
      </c>
      <c r="BH1025" s="217">
        <f>IF(N1025="sníž. přenesená",J1025,0)</f>
        <v>0</v>
      </c>
      <c r="BI1025" s="217">
        <f>IF(N1025="nulová",J1025,0)</f>
        <v>0</v>
      </c>
      <c r="BJ1025" s="18" t="s">
        <v>86</v>
      </c>
      <c r="BK1025" s="217">
        <f>ROUND(I1025*H1025,2)</f>
        <v>0</v>
      </c>
      <c r="BL1025" s="18" t="s">
        <v>268</v>
      </c>
      <c r="BM1025" s="216" t="s">
        <v>2007</v>
      </c>
    </row>
    <row r="1026" s="2" customFormat="1">
      <c r="A1026" s="39"/>
      <c r="B1026" s="40"/>
      <c r="C1026" s="41"/>
      <c r="D1026" s="218" t="s">
        <v>166</v>
      </c>
      <c r="E1026" s="41"/>
      <c r="F1026" s="219" t="s">
        <v>2008</v>
      </c>
      <c r="G1026" s="41"/>
      <c r="H1026" s="41"/>
      <c r="I1026" s="220"/>
      <c r="J1026" s="41"/>
      <c r="K1026" s="41"/>
      <c r="L1026" s="45"/>
      <c r="M1026" s="221"/>
      <c r="N1026" s="222"/>
      <c r="O1026" s="85"/>
      <c r="P1026" s="85"/>
      <c r="Q1026" s="85"/>
      <c r="R1026" s="85"/>
      <c r="S1026" s="85"/>
      <c r="T1026" s="86"/>
      <c r="U1026" s="39"/>
      <c r="V1026" s="39"/>
      <c r="W1026" s="39"/>
      <c r="X1026" s="39"/>
      <c r="Y1026" s="39"/>
      <c r="Z1026" s="39"/>
      <c r="AA1026" s="39"/>
      <c r="AB1026" s="39"/>
      <c r="AC1026" s="39"/>
      <c r="AD1026" s="39"/>
      <c r="AE1026" s="39"/>
      <c r="AT1026" s="18" t="s">
        <v>166</v>
      </c>
      <c r="AU1026" s="18" t="s">
        <v>88</v>
      </c>
    </row>
    <row r="1027" s="12" customFormat="1" ht="22.8" customHeight="1">
      <c r="A1027" s="12"/>
      <c r="B1027" s="189"/>
      <c r="C1027" s="190"/>
      <c r="D1027" s="191" t="s">
        <v>77</v>
      </c>
      <c r="E1027" s="203" t="s">
        <v>2009</v>
      </c>
      <c r="F1027" s="203" t="s">
        <v>2010</v>
      </c>
      <c r="G1027" s="190"/>
      <c r="H1027" s="190"/>
      <c r="I1027" s="193"/>
      <c r="J1027" s="204">
        <f>BK1027</f>
        <v>0</v>
      </c>
      <c r="K1027" s="190"/>
      <c r="L1027" s="195"/>
      <c r="M1027" s="196"/>
      <c r="N1027" s="197"/>
      <c r="O1027" s="197"/>
      <c r="P1027" s="198">
        <f>SUM(P1028:P1074)</f>
        <v>0</v>
      </c>
      <c r="Q1027" s="197"/>
      <c r="R1027" s="198">
        <f>SUM(R1028:R1074)</f>
        <v>2.22542332</v>
      </c>
      <c r="S1027" s="197"/>
      <c r="T1027" s="199">
        <f>SUM(T1028:T1074)</f>
        <v>0</v>
      </c>
      <c r="U1027" s="12"/>
      <c r="V1027" s="12"/>
      <c r="W1027" s="12"/>
      <c r="X1027" s="12"/>
      <c r="Y1027" s="12"/>
      <c r="Z1027" s="12"/>
      <c r="AA1027" s="12"/>
      <c r="AB1027" s="12"/>
      <c r="AC1027" s="12"/>
      <c r="AD1027" s="12"/>
      <c r="AE1027" s="12"/>
      <c r="AR1027" s="200" t="s">
        <v>88</v>
      </c>
      <c r="AT1027" s="201" t="s">
        <v>77</v>
      </c>
      <c r="AU1027" s="201" t="s">
        <v>86</v>
      </c>
      <c r="AY1027" s="200" t="s">
        <v>157</v>
      </c>
      <c r="BK1027" s="202">
        <f>SUM(BK1028:BK1074)</f>
        <v>0</v>
      </c>
    </row>
    <row r="1028" s="2" customFormat="1" ht="24.15" customHeight="1">
      <c r="A1028" s="39"/>
      <c r="B1028" s="40"/>
      <c r="C1028" s="205" t="s">
        <v>2011</v>
      </c>
      <c r="D1028" s="205" t="s">
        <v>159</v>
      </c>
      <c r="E1028" s="206" t="s">
        <v>2012</v>
      </c>
      <c r="F1028" s="207" t="s">
        <v>2013</v>
      </c>
      <c r="G1028" s="208" t="s">
        <v>162</v>
      </c>
      <c r="H1028" s="209">
        <v>23.579999999999998</v>
      </c>
      <c r="I1028" s="210"/>
      <c r="J1028" s="211">
        <f>ROUND(I1028*H1028,2)</f>
        <v>0</v>
      </c>
      <c r="K1028" s="207" t="s">
        <v>163</v>
      </c>
      <c r="L1028" s="45"/>
      <c r="M1028" s="212" t="s">
        <v>19</v>
      </c>
      <c r="N1028" s="213" t="s">
        <v>49</v>
      </c>
      <c r="O1028" s="85"/>
      <c r="P1028" s="214">
        <f>O1028*H1028</f>
        <v>0</v>
      </c>
      <c r="Q1028" s="214">
        <v>0.00020000000000000001</v>
      </c>
      <c r="R1028" s="214">
        <f>Q1028*H1028</f>
        <v>0.0047159999999999997</v>
      </c>
      <c r="S1028" s="214">
        <v>0</v>
      </c>
      <c r="T1028" s="215">
        <f>S1028*H1028</f>
        <v>0</v>
      </c>
      <c r="U1028" s="39"/>
      <c r="V1028" s="39"/>
      <c r="W1028" s="39"/>
      <c r="X1028" s="39"/>
      <c r="Y1028" s="39"/>
      <c r="Z1028" s="39"/>
      <c r="AA1028" s="39"/>
      <c r="AB1028" s="39"/>
      <c r="AC1028" s="39"/>
      <c r="AD1028" s="39"/>
      <c r="AE1028" s="39"/>
      <c r="AR1028" s="216" t="s">
        <v>268</v>
      </c>
      <c r="AT1028" s="216" t="s">
        <v>159</v>
      </c>
      <c r="AU1028" s="216" t="s">
        <v>88</v>
      </c>
      <c r="AY1028" s="18" t="s">
        <v>157</v>
      </c>
      <c r="BE1028" s="217">
        <f>IF(N1028="základní",J1028,0)</f>
        <v>0</v>
      </c>
      <c r="BF1028" s="217">
        <f>IF(N1028="snížená",J1028,0)</f>
        <v>0</v>
      </c>
      <c r="BG1028" s="217">
        <f>IF(N1028="zákl. přenesená",J1028,0)</f>
        <v>0</v>
      </c>
      <c r="BH1028" s="217">
        <f>IF(N1028="sníž. přenesená",J1028,0)</f>
        <v>0</v>
      </c>
      <c r="BI1028" s="217">
        <f>IF(N1028="nulová",J1028,0)</f>
        <v>0</v>
      </c>
      <c r="BJ1028" s="18" t="s">
        <v>86</v>
      </c>
      <c r="BK1028" s="217">
        <f>ROUND(I1028*H1028,2)</f>
        <v>0</v>
      </c>
      <c r="BL1028" s="18" t="s">
        <v>268</v>
      </c>
      <c r="BM1028" s="216" t="s">
        <v>2014</v>
      </c>
    </row>
    <row r="1029" s="2" customFormat="1">
      <c r="A1029" s="39"/>
      <c r="B1029" s="40"/>
      <c r="C1029" s="41"/>
      <c r="D1029" s="218" t="s">
        <v>166</v>
      </c>
      <c r="E1029" s="41"/>
      <c r="F1029" s="219" t="s">
        <v>2015</v>
      </c>
      <c r="G1029" s="41"/>
      <c r="H1029" s="41"/>
      <c r="I1029" s="220"/>
      <c r="J1029" s="41"/>
      <c r="K1029" s="41"/>
      <c r="L1029" s="45"/>
      <c r="M1029" s="221"/>
      <c r="N1029" s="222"/>
      <c r="O1029" s="85"/>
      <c r="P1029" s="85"/>
      <c r="Q1029" s="85"/>
      <c r="R1029" s="85"/>
      <c r="S1029" s="85"/>
      <c r="T1029" s="86"/>
      <c r="U1029" s="39"/>
      <c r="V1029" s="39"/>
      <c r="W1029" s="39"/>
      <c r="X1029" s="39"/>
      <c r="Y1029" s="39"/>
      <c r="Z1029" s="39"/>
      <c r="AA1029" s="39"/>
      <c r="AB1029" s="39"/>
      <c r="AC1029" s="39"/>
      <c r="AD1029" s="39"/>
      <c r="AE1029" s="39"/>
      <c r="AT1029" s="18" t="s">
        <v>166</v>
      </c>
      <c r="AU1029" s="18" t="s">
        <v>88</v>
      </c>
    </row>
    <row r="1030" s="13" customFormat="1">
      <c r="A1030" s="13"/>
      <c r="B1030" s="225"/>
      <c r="C1030" s="226"/>
      <c r="D1030" s="223" t="s">
        <v>170</v>
      </c>
      <c r="E1030" s="227" t="s">
        <v>19</v>
      </c>
      <c r="F1030" s="228" t="s">
        <v>2016</v>
      </c>
      <c r="G1030" s="226"/>
      <c r="H1030" s="229">
        <v>11.789999999999999</v>
      </c>
      <c r="I1030" s="230"/>
      <c r="J1030" s="226"/>
      <c r="K1030" s="226"/>
      <c r="L1030" s="231"/>
      <c r="M1030" s="232"/>
      <c r="N1030" s="233"/>
      <c r="O1030" s="233"/>
      <c r="P1030" s="233"/>
      <c r="Q1030" s="233"/>
      <c r="R1030" s="233"/>
      <c r="S1030" s="233"/>
      <c r="T1030" s="234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T1030" s="235" t="s">
        <v>170</v>
      </c>
      <c r="AU1030" s="235" t="s">
        <v>88</v>
      </c>
      <c r="AV1030" s="13" t="s">
        <v>88</v>
      </c>
      <c r="AW1030" s="13" t="s">
        <v>37</v>
      </c>
      <c r="AX1030" s="13" t="s">
        <v>78</v>
      </c>
      <c r="AY1030" s="235" t="s">
        <v>157</v>
      </c>
    </row>
    <row r="1031" s="13" customFormat="1">
      <c r="A1031" s="13"/>
      <c r="B1031" s="225"/>
      <c r="C1031" s="226"/>
      <c r="D1031" s="223" t="s">
        <v>170</v>
      </c>
      <c r="E1031" s="227" t="s">
        <v>19</v>
      </c>
      <c r="F1031" s="228" t="s">
        <v>2017</v>
      </c>
      <c r="G1031" s="226"/>
      <c r="H1031" s="229">
        <v>11.789999999999999</v>
      </c>
      <c r="I1031" s="230"/>
      <c r="J1031" s="226"/>
      <c r="K1031" s="226"/>
      <c r="L1031" s="231"/>
      <c r="M1031" s="232"/>
      <c r="N1031" s="233"/>
      <c r="O1031" s="233"/>
      <c r="P1031" s="233"/>
      <c r="Q1031" s="233"/>
      <c r="R1031" s="233"/>
      <c r="S1031" s="233"/>
      <c r="T1031" s="234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T1031" s="235" t="s">
        <v>170</v>
      </c>
      <c r="AU1031" s="235" t="s">
        <v>88</v>
      </c>
      <c r="AV1031" s="13" t="s">
        <v>88</v>
      </c>
      <c r="AW1031" s="13" t="s">
        <v>37</v>
      </c>
      <c r="AX1031" s="13" t="s">
        <v>78</v>
      </c>
      <c r="AY1031" s="235" t="s">
        <v>157</v>
      </c>
    </row>
    <row r="1032" s="2" customFormat="1" ht="24.15" customHeight="1">
      <c r="A1032" s="39"/>
      <c r="B1032" s="40"/>
      <c r="C1032" s="205" t="s">
        <v>2018</v>
      </c>
      <c r="D1032" s="205" t="s">
        <v>159</v>
      </c>
      <c r="E1032" s="206" t="s">
        <v>2019</v>
      </c>
      <c r="F1032" s="207" t="s">
        <v>2020</v>
      </c>
      <c r="G1032" s="208" t="s">
        <v>320</v>
      </c>
      <c r="H1032" s="209">
        <v>15.720000000000001</v>
      </c>
      <c r="I1032" s="210"/>
      <c r="J1032" s="211">
        <f>ROUND(I1032*H1032,2)</f>
        <v>0</v>
      </c>
      <c r="K1032" s="207" t="s">
        <v>163</v>
      </c>
      <c r="L1032" s="45"/>
      <c r="M1032" s="212" t="s">
        <v>19</v>
      </c>
      <c r="N1032" s="213" t="s">
        <v>49</v>
      </c>
      <c r="O1032" s="85"/>
      <c r="P1032" s="214">
        <f>O1032*H1032</f>
        <v>0</v>
      </c>
      <c r="Q1032" s="214">
        <v>0.00012</v>
      </c>
      <c r="R1032" s="214">
        <f>Q1032*H1032</f>
        <v>0.0018864000000000001</v>
      </c>
      <c r="S1032" s="214">
        <v>0</v>
      </c>
      <c r="T1032" s="215">
        <f>S1032*H1032</f>
        <v>0</v>
      </c>
      <c r="U1032" s="39"/>
      <c r="V1032" s="39"/>
      <c r="W1032" s="39"/>
      <c r="X1032" s="39"/>
      <c r="Y1032" s="39"/>
      <c r="Z1032" s="39"/>
      <c r="AA1032" s="39"/>
      <c r="AB1032" s="39"/>
      <c r="AC1032" s="39"/>
      <c r="AD1032" s="39"/>
      <c r="AE1032" s="39"/>
      <c r="AR1032" s="216" t="s">
        <v>268</v>
      </c>
      <c r="AT1032" s="216" t="s">
        <v>159</v>
      </c>
      <c r="AU1032" s="216" t="s">
        <v>88</v>
      </c>
      <c r="AY1032" s="18" t="s">
        <v>157</v>
      </c>
      <c r="BE1032" s="217">
        <f>IF(N1032="základní",J1032,0)</f>
        <v>0</v>
      </c>
      <c r="BF1032" s="217">
        <f>IF(N1032="snížená",J1032,0)</f>
        <v>0</v>
      </c>
      <c r="BG1032" s="217">
        <f>IF(N1032="zákl. přenesená",J1032,0)</f>
        <v>0</v>
      </c>
      <c r="BH1032" s="217">
        <f>IF(N1032="sníž. přenesená",J1032,0)</f>
        <v>0</v>
      </c>
      <c r="BI1032" s="217">
        <f>IF(N1032="nulová",J1032,0)</f>
        <v>0</v>
      </c>
      <c r="BJ1032" s="18" t="s">
        <v>86</v>
      </c>
      <c r="BK1032" s="217">
        <f>ROUND(I1032*H1032,2)</f>
        <v>0</v>
      </c>
      <c r="BL1032" s="18" t="s">
        <v>268</v>
      </c>
      <c r="BM1032" s="216" t="s">
        <v>2021</v>
      </c>
    </row>
    <row r="1033" s="2" customFormat="1">
      <c r="A1033" s="39"/>
      <c r="B1033" s="40"/>
      <c r="C1033" s="41"/>
      <c r="D1033" s="218" t="s">
        <v>166</v>
      </c>
      <c r="E1033" s="41"/>
      <c r="F1033" s="219" t="s">
        <v>2022</v>
      </c>
      <c r="G1033" s="41"/>
      <c r="H1033" s="41"/>
      <c r="I1033" s="220"/>
      <c r="J1033" s="41"/>
      <c r="K1033" s="41"/>
      <c r="L1033" s="45"/>
      <c r="M1033" s="221"/>
      <c r="N1033" s="222"/>
      <c r="O1033" s="85"/>
      <c r="P1033" s="85"/>
      <c r="Q1033" s="85"/>
      <c r="R1033" s="85"/>
      <c r="S1033" s="85"/>
      <c r="T1033" s="86"/>
      <c r="U1033" s="39"/>
      <c r="V1033" s="39"/>
      <c r="W1033" s="39"/>
      <c r="X1033" s="39"/>
      <c r="Y1033" s="39"/>
      <c r="Z1033" s="39"/>
      <c r="AA1033" s="39"/>
      <c r="AB1033" s="39"/>
      <c r="AC1033" s="39"/>
      <c r="AD1033" s="39"/>
      <c r="AE1033" s="39"/>
      <c r="AT1033" s="18" t="s">
        <v>166</v>
      </c>
      <c r="AU1033" s="18" t="s">
        <v>88</v>
      </c>
    </row>
    <row r="1034" s="13" customFormat="1">
      <c r="A1034" s="13"/>
      <c r="B1034" s="225"/>
      <c r="C1034" s="226"/>
      <c r="D1034" s="223" t="s">
        <v>170</v>
      </c>
      <c r="E1034" s="227" t="s">
        <v>19</v>
      </c>
      <c r="F1034" s="228" t="s">
        <v>2023</v>
      </c>
      <c r="G1034" s="226"/>
      <c r="H1034" s="229">
        <v>7.8600000000000003</v>
      </c>
      <c r="I1034" s="230"/>
      <c r="J1034" s="226"/>
      <c r="K1034" s="226"/>
      <c r="L1034" s="231"/>
      <c r="M1034" s="232"/>
      <c r="N1034" s="233"/>
      <c r="O1034" s="233"/>
      <c r="P1034" s="233"/>
      <c r="Q1034" s="233"/>
      <c r="R1034" s="233"/>
      <c r="S1034" s="233"/>
      <c r="T1034" s="234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T1034" s="235" t="s">
        <v>170</v>
      </c>
      <c r="AU1034" s="235" t="s">
        <v>88</v>
      </c>
      <c r="AV1034" s="13" t="s">
        <v>88</v>
      </c>
      <c r="AW1034" s="13" t="s">
        <v>37</v>
      </c>
      <c r="AX1034" s="13" t="s">
        <v>78</v>
      </c>
      <c r="AY1034" s="235" t="s">
        <v>157</v>
      </c>
    </row>
    <row r="1035" s="13" customFormat="1">
      <c r="A1035" s="13"/>
      <c r="B1035" s="225"/>
      <c r="C1035" s="226"/>
      <c r="D1035" s="223" t="s">
        <v>170</v>
      </c>
      <c r="E1035" s="227" t="s">
        <v>19</v>
      </c>
      <c r="F1035" s="228" t="s">
        <v>2024</v>
      </c>
      <c r="G1035" s="226"/>
      <c r="H1035" s="229">
        <v>7.8600000000000003</v>
      </c>
      <c r="I1035" s="230"/>
      <c r="J1035" s="226"/>
      <c r="K1035" s="226"/>
      <c r="L1035" s="231"/>
      <c r="M1035" s="232"/>
      <c r="N1035" s="233"/>
      <c r="O1035" s="233"/>
      <c r="P1035" s="233"/>
      <c r="Q1035" s="233"/>
      <c r="R1035" s="233"/>
      <c r="S1035" s="233"/>
      <c r="T1035" s="234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T1035" s="235" t="s">
        <v>170</v>
      </c>
      <c r="AU1035" s="235" t="s">
        <v>88</v>
      </c>
      <c r="AV1035" s="13" t="s">
        <v>88</v>
      </c>
      <c r="AW1035" s="13" t="s">
        <v>37</v>
      </c>
      <c r="AX1035" s="13" t="s">
        <v>78</v>
      </c>
      <c r="AY1035" s="235" t="s">
        <v>157</v>
      </c>
    </row>
    <row r="1036" s="2" customFormat="1" ht="16.5" customHeight="1">
      <c r="A1036" s="39"/>
      <c r="B1036" s="40"/>
      <c r="C1036" s="205" t="s">
        <v>2025</v>
      </c>
      <c r="D1036" s="205" t="s">
        <v>159</v>
      </c>
      <c r="E1036" s="206" t="s">
        <v>2026</v>
      </c>
      <c r="F1036" s="207" t="s">
        <v>2027</v>
      </c>
      <c r="G1036" s="208" t="s">
        <v>162</v>
      </c>
      <c r="H1036" s="209">
        <v>8.1460000000000008</v>
      </c>
      <c r="I1036" s="210"/>
      <c r="J1036" s="211">
        <f>ROUND(I1036*H1036,2)</f>
        <v>0</v>
      </c>
      <c r="K1036" s="207" t="s">
        <v>163</v>
      </c>
      <c r="L1036" s="45"/>
      <c r="M1036" s="212" t="s">
        <v>19</v>
      </c>
      <c r="N1036" s="213" t="s">
        <v>49</v>
      </c>
      <c r="O1036" s="85"/>
      <c r="P1036" s="214">
        <f>O1036*H1036</f>
        <v>0</v>
      </c>
      <c r="Q1036" s="214">
        <v>0</v>
      </c>
      <c r="R1036" s="214">
        <f>Q1036*H1036</f>
        <v>0</v>
      </c>
      <c r="S1036" s="214">
        <v>0</v>
      </c>
      <c r="T1036" s="215">
        <f>S1036*H1036</f>
        <v>0</v>
      </c>
      <c r="U1036" s="39"/>
      <c r="V1036" s="39"/>
      <c r="W1036" s="39"/>
      <c r="X1036" s="39"/>
      <c r="Y1036" s="39"/>
      <c r="Z1036" s="39"/>
      <c r="AA1036" s="39"/>
      <c r="AB1036" s="39"/>
      <c r="AC1036" s="39"/>
      <c r="AD1036" s="39"/>
      <c r="AE1036" s="39"/>
      <c r="AR1036" s="216" t="s">
        <v>268</v>
      </c>
      <c r="AT1036" s="216" t="s">
        <v>159</v>
      </c>
      <c r="AU1036" s="216" t="s">
        <v>88</v>
      </c>
      <c r="AY1036" s="18" t="s">
        <v>157</v>
      </c>
      <c r="BE1036" s="217">
        <f>IF(N1036="základní",J1036,0)</f>
        <v>0</v>
      </c>
      <c r="BF1036" s="217">
        <f>IF(N1036="snížená",J1036,0)</f>
        <v>0</v>
      </c>
      <c r="BG1036" s="217">
        <f>IF(N1036="zákl. přenesená",J1036,0)</f>
        <v>0</v>
      </c>
      <c r="BH1036" s="217">
        <f>IF(N1036="sníž. přenesená",J1036,0)</f>
        <v>0</v>
      </c>
      <c r="BI1036" s="217">
        <f>IF(N1036="nulová",J1036,0)</f>
        <v>0</v>
      </c>
      <c r="BJ1036" s="18" t="s">
        <v>86</v>
      </c>
      <c r="BK1036" s="217">
        <f>ROUND(I1036*H1036,2)</f>
        <v>0</v>
      </c>
      <c r="BL1036" s="18" t="s">
        <v>268</v>
      </c>
      <c r="BM1036" s="216" t="s">
        <v>2028</v>
      </c>
    </row>
    <row r="1037" s="2" customFormat="1">
      <c r="A1037" s="39"/>
      <c r="B1037" s="40"/>
      <c r="C1037" s="41"/>
      <c r="D1037" s="218" t="s">
        <v>166</v>
      </c>
      <c r="E1037" s="41"/>
      <c r="F1037" s="219" t="s">
        <v>2029</v>
      </c>
      <c r="G1037" s="41"/>
      <c r="H1037" s="41"/>
      <c r="I1037" s="220"/>
      <c r="J1037" s="41"/>
      <c r="K1037" s="41"/>
      <c r="L1037" s="45"/>
      <c r="M1037" s="221"/>
      <c r="N1037" s="222"/>
      <c r="O1037" s="85"/>
      <c r="P1037" s="85"/>
      <c r="Q1037" s="85"/>
      <c r="R1037" s="85"/>
      <c r="S1037" s="85"/>
      <c r="T1037" s="86"/>
      <c r="U1037" s="39"/>
      <c r="V1037" s="39"/>
      <c r="W1037" s="39"/>
      <c r="X1037" s="39"/>
      <c r="Y1037" s="39"/>
      <c r="Z1037" s="39"/>
      <c r="AA1037" s="39"/>
      <c r="AB1037" s="39"/>
      <c r="AC1037" s="39"/>
      <c r="AD1037" s="39"/>
      <c r="AE1037" s="39"/>
      <c r="AT1037" s="18" t="s">
        <v>166</v>
      </c>
      <c r="AU1037" s="18" t="s">
        <v>88</v>
      </c>
    </row>
    <row r="1038" s="13" customFormat="1">
      <c r="A1038" s="13"/>
      <c r="B1038" s="225"/>
      <c r="C1038" s="226"/>
      <c r="D1038" s="223" t="s">
        <v>170</v>
      </c>
      <c r="E1038" s="227" t="s">
        <v>19</v>
      </c>
      <c r="F1038" s="228" t="s">
        <v>2030</v>
      </c>
      <c r="G1038" s="226"/>
      <c r="H1038" s="229">
        <v>4.0730000000000004</v>
      </c>
      <c r="I1038" s="230"/>
      <c r="J1038" s="226"/>
      <c r="K1038" s="226"/>
      <c r="L1038" s="231"/>
      <c r="M1038" s="232"/>
      <c r="N1038" s="233"/>
      <c r="O1038" s="233"/>
      <c r="P1038" s="233"/>
      <c r="Q1038" s="233"/>
      <c r="R1038" s="233"/>
      <c r="S1038" s="233"/>
      <c r="T1038" s="234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T1038" s="235" t="s">
        <v>170</v>
      </c>
      <c r="AU1038" s="235" t="s">
        <v>88</v>
      </c>
      <c r="AV1038" s="13" t="s">
        <v>88</v>
      </c>
      <c r="AW1038" s="13" t="s">
        <v>37</v>
      </c>
      <c r="AX1038" s="13" t="s">
        <v>78</v>
      </c>
      <c r="AY1038" s="235" t="s">
        <v>157</v>
      </c>
    </row>
    <row r="1039" s="13" customFormat="1">
      <c r="A1039" s="13"/>
      <c r="B1039" s="225"/>
      <c r="C1039" s="226"/>
      <c r="D1039" s="223" t="s">
        <v>170</v>
      </c>
      <c r="E1039" s="227" t="s">
        <v>19</v>
      </c>
      <c r="F1039" s="228" t="s">
        <v>2031</v>
      </c>
      <c r="G1039" s="226"/>
      <c r="H1039" s="229">
        <v>4.0730000000000004</v>
      </c>
      <c r="I1039" s="230"/>
      <c r="J1039" s="226"/>
      <c r="K1039" s="226"/>
      <c r="L1039" s="231"/>
      <c r="M1039" s="232"/>
      <c r="N1039" s="233"/>
      <c r="O1039" s="233"/>
      <c r="P1039" s="233"/>
      <c r="Q1039" s="233"/>
      <c r="R1039" s="233"/>
      <c r="S1039" s="233"/>
      <c r="T1039" s="234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T1039" s="235" t="s">
        <v>170</v>
      </c>
      <c r="AU1039" s="235" t="s">
        <v>88</v>
      </c>
      <c r="AV1039" s="13" t="s">
        <v>88</v>
      </c>
      <c r="AW1039" s="13" t="s">
        <v>37</v>
      </c>
      <c r="AX1039" s="13" t="s">
        <v>78</v>
      </c>
      <c r="AY1039" s="235" t="s">
        <v>157</v>
      </c>
    </row>
    <row r="1040" s="2" customFormat="1" ht="16.5" customHeight="1">
      <c r="A1040" s="39"/>
      <c r="B1040" s="40"/>
      <c r="C1040" s="205" t="s">
        <v>2032</v>
      </c>
      <c r="D1040" s="205" t="s">
        <v>159</v>
      </c>
      <c r="E1040" s="206" t="s">
        <v>2033</v>
      </c>
      <c r="F1040" s="207" t="s">
        <v>2034</v>
      </c>
      <c r="G1040" s="208" t="s">
        <v>162</v>
      </c>
      <c r="H1040" s="209">
        <v>23.579999999999998</v>
      </c>
      <c r="I1040" s="210"/>
      <c r="J1040" s="211">
        <f>ROUND(I1040*H1040,2)</f>
        <v>0</v>
      </c>
      <c r="K1040" s="207" t="s">
        <v>163</v>
      </c>
      <c r="L1040" s="45"/>
      <c r="M1040" s="212" t="s">
        <v>19</v>
      </c>
      <c r="N1040" s="213" t="s">
        <v>49</v>
      </c>
      <c r="O1040" s="85"/>
      <c r="P1040" s="214">
        <f>O1040*H1040</f>
        <v>0</v>
      </c>
      <c r="Q1040" s="214">
        <v>0.0014</v>
      </c>
      <c r="R1040" s="214">
        <f>Q1040*H1040</f>
        <v>0.033012</v>
      </c>
      <c r="S1040" s="214">
        <v>0</v>
      </c>
      <c r="T1040" s="215">
        <f>S1040*H1040</f>
        <v>0</v>
      </c>
      <c r="U1040" s="39"/>
      <c r="V1040" s="39"/>
      <c r="W1040" s="39"/>
      <c r="X1040" s="39"/>
      <c r="Y1040" s="39"/>
      <c r="Z1040" s="39"/>
      <c r="AA1040" s="39"/>
      <c r="AB1040" s="39"/>
      <c r="AC1040" s="39"/>
      <c r="AD1040" s="39"/>
      <c r="AE1040" s="39"/>
      <c r="AR1040" s="216" t="s">
        <v>268</v>
      </c>
      <c r="AT1040" s="216" t="s">
        <v>159</v>
      </c>
      <c r="AU1040" s="216" t="s">
        <v>88</v>
      </c>
      <c r="AY1040" s="18" t="s">
        <v>157</v>
      </c>
      <c r="BE1040" s="217">
        <f>IF(N1040="základní",J1040,0)</f>
        <v>0</v>
      </c>
      <c r="BF1040" s="217">
        <f>IF(N1040="snížená",J1040,0)</f>
        <v>0</v>
      </c>
      <c r="BG1040" s="217">
        <f>IF(N1040="zákl. přenesená",J1040,0)</f>
        <v>0</v>
      </c>
      <c r="BH1040" s="217">
        <f>IF(N1040="sníž. přenesená",J1040,0)</f>
        <v>0</v>
      </c>
      <c r="BI1040" s="217">
        <f>IF(N1040="nulová",J1040,0)</f>
        <v>0</v>
      </c>
      <c r="BJ1040" s="18" t="s">
        <v>86</v>
      </c>
      <c r="BK1040" s="217">
        <f>ROUND(I1040*H1040,2)</f>
        <v>0</v>
      </c>
      <c r="BL1040" s="18" t="s">
        <v>268</v>
      </c>
      <c r="BM1040" s="216" t="s">
        <v>2035</v>
      </c>
    </row>
    <row r="1041" s="2" customFormat="1">
      <c r="A1041" s="39"/>
      <c r="B1041" s="40"/>
      <c r="C1041" s="41"/>
      <c r="D1041" s="218" t="s">
        <v>166</v>
      </c>
      <c r="E1041" s="41"/>
      <c r="F1041" s="219" t="s">
        <v>2036</v>
      </c>
      <c r="G1041" s="41"/>
      <c r="H1041" s="41"/>
      <c r="I1041" s="220"/>
      <c r="J1041" s="41"/>
      <c r="K1041" s="41"/>
      <c r="L1041" s="45"/>
      <c r="M1041" s="221"/>
      <c r="N1041" s="222"/>
      <c r="O1041" s="85"/>
      <c r="P1041" s="85"/>
      <c r="Q1041" s="85"/>
      <c r="R1041" s="85"/>
      <c r="S1041" s="85"/>
      <c r="T1041" s="86"/>
      <c r="U1041" s="39"/>
      <c r="V1041" s="39"/>
      <c r="W1041" s="39"/>
      <c r="X1041" s="39"/>
      <c r="Y1041" s="39"/>
      <c r="Z1041" s="39"/>
      <c r="AA1041" s="39"/>
      <c r="AB1041" s="39"/>
      <c r="AC1041" s="39"/>
      <c r="AD1041" s="39"/>
      <c r="AE1041" s="39"/>
      <c r="AT1041" s="18" t="s">
        <v>166</v>
      </c>
      <c r="AU1041" s="18" t="s">
        <v>88</v>
      </c>
    </row>
    <row r="1042" s="13" customFormat="1">
      <c r="A1042" s="13"/>
      <c r="B1042" s="225"/>
      <c r="C1042" s="226"/>
      <c r="D1042" s="223" t="s">
        <v>170</v>
      </c>
      <c r="E1042" s="227" t="s">
        <v>19</v>
      </c>
      <c r="F1042" s="228" t="s">
        <v>2016</v>
      </c>
      <c r="G1042" s="226"/>
      <c r="H1042" s="229">
        <v>11.789999999999999</v>
      </c>
      <c r="I1042" s="230"/>
      <c r="J1042" s="226"/>
      <c r="K1042" s="226"/>
      <c r="L1042" s="231"/>
      <c r="M1042" s="232"/>
      <c r="N1042" s="233"/>
      <c r="O1042" s="233"/>
      <c r="P1042" s="233"/>
      <c r="Q1042" s="233"/>
      <c r="R1042" s="233"/>
      <c r="S1042" s="233"/>
      <c r="T1042" s="234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T1042" s="235" t="s">
        <v>170</v>
      </c>
      <c r="AU1042" s="235" t="s">
        <v>88</v>
      </c>
      <c r="AV1042" s="13" t="s">
        <v>88</v>
      </c>
      <c r="AW1042" s="13" t="s">
        <v>37</v>
      </c>
      <c r="AX1042" s="13" t="s">
        <v>78</v>
      </c>
      <c r="AY1042" s="235" t="s">
        <v>157</v>
      </c>
    </row>
    <row r="1043" s="13" customFormat="1">
      <c r="A1043" s="13"/>
      <c r="B1043" s="225"/>
      <c r="C1043" s="226"/>
      <c r="D1043" s="223" t="s">
        <v>170</v>
      </c>
      <c r="E1043" s="227" t="s">
        <v>19</v>
      </c>
      <c r="F1043" s="228" t="s">
        <v>2037</v>
      </c>
      <c r="G1043" s="226"/>
      <c r="H1043" s="229">
        <v>11.789999999999999</v>
      </c>
      <c r="I1043" s="230"/>
      <c r="J1043" s="226"/>
      <c r="K1043" s="226"/>
      <c r="L1043" s="231"/>
      <c r="M1043" s="232"/>
      <c r="N1043" s="233"/>
      <c r="O1043" s="233"/>
      <c r="P1043" s="233"/>
      <c r="Q1043" s="233"/>
      <c r="R1043" s="233"/>
      <c r="S1043" s="233"/>
      <c r="T1043" s="234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T1043" s="235" t="s">
        <v>170</v>
      </c>
      <c r="AU1043" s="235" t="s">
        <v>88</v>
      </c>
      <c r="AV1043" s="13" t="s">
        <v>88</v>
      </c>
      <c r="AW1043" s="13" t="s">
        <v>37</v>
      </c>
      <c r="AX1043" s="13" t="s">
        <v>78</v>
      </c>
      <c r="AY1043" s="235" t="s">
        <v>157</v>
      </c>
    </row>
    <row r="1044" s="2" customFormat="1" ht="44.25" customHeight="1">
      <c r="A1044" s="39"/>
      <c r="B1044" s="40"/>
      <c r="C1044" s="205" t="s">
        <v>2038</v>
      </c>
      <c r="D1044" s="205" t="s">
        <v>159</v>
      </c>
      <c r="E1044" s="206" t="s">
        <v>2039</v>
      </c>
      <c r="F1044" s="207" t="s">
        <v>2040</v>
      </c>
      <c r="G1044" s="208" t="s">
        <v>162</v>
      </c>
      <c r="H1044" s="209">
        <v>23.579999999999998</v>
      </c>
      <c r="I1044" s="210"/>
      <c r="J1044" s="211">
        <f>ROUND(I1044*H1044,2)</f>
        <v>0</v>
      </c>
      <c r="K1044" s="207" t="s">
        <v>175</v>
      </c>
      <c r="L1044" s="45"/>
      <c r="M1044" s="212" t="s">
        <v>19</v>
      </c>
      <c r="N1044" s="213" t="s">
        <v>49</v>
      </c>
      <c r="O1044" s="85"/>
      <c r="P1044" s="214">
        <f>O1044*H1044</f>
        <v>0</v>
      </c>
      <c r="Q1044" s="214">
        <v>0.049849999999999998</v>
      </c>
      <c r="R1044" s="214">
        <f>Q1044*H1044</f>
        <v>1.1754629999999999</v>
      </c>
      <c r="S1044" s="214">
        <v>0</v>
      </c>
      <c r="T1044" s="215">
        <f>S1044*H1044</f>
        <v>0</v>
      </c>
      <c r="U1044" s="39"/>
      <c r="V1044" s="39"/>
      <c r="W1044" s="39"/>
      <c r="X1044" s="39"/>
      <c r="Y1044" s="39"/>
      <c r="Z1044" s="39"/>
      <c r="AA1044" s="39"/>
      <c r="AB1044" s="39"/>
      <c r="AC1044" s="39"/>
      <c r="AD1044" s="39"/>
      <c r="AE1044" s="39"/>
      <c r="AR1044" s="216" t="s">
        <v>268</v>
      </c>
      <c r="AT1044" s="216" t="s">
        <v>159</v>
      </c>
      <c r="AU1044" s="216" t="s">
        <v>88</v>
      </c>
      <c r="AY1044" s="18" t="s">
        <v>157</v>
      </c>
      <c r="BE1044" s="217">
        <f>IF(N1044="základní",J1044,0)</f>
        <v>0</v>
      </c>
      <c r="BF1044" s="217">
        <f>IF(N1044="snížená",J1044,0)</f>
        <v>0</v>
      </c>
      <c r="BG1044" s="217">
        <f>IF(N1044="zákl. přenesená",J1044,0)</f>
        <v>0</v>
      </c>
      <c r="BH1044" s="217">
        <f>IF(N1044="sníž. přenesená",J1044,0)</f>
        <v>0</v>
      </c>
      <c r="BI1044" s="217">
        <f>IF(N1044="nulová",J1044,0)</f>
        <v>0</v>
      </c>
      <c r="BJ1044" s="18" t="s">
        <v>86</v>
      </c>
      <c r="BK1044" s="217">
        <f>ROUND(I1044*H1044,2)</f>
        <v>0</v>
      </c>
      <c r="BL1044" s="18" t="s">
        <v>268</v>
      </c>
      <c r="BM1044" s="216" t="s">
        <v>2041</v>
      </c>
    </row>
    <row r="1045" s="2" customFormat="1">
      <c r="A1045" s="39"/>
      <c r="B1045" s="40"/>
      <c r="C1045" s="41"/>
      <c r="D1045" s="218" t="s">
        <v>166</v>
      </c>
      <c r="E1045" s="41"/>
      <c r="F1045" s="219" t="s">
        <v>2042</v>
      </c>
      <c r="G1045" s="41"/>
      <c r="H1045" s="41"/>
      <c r="I1045" s="220"/>
      <c r="J1045" s="41"/>
      <c r="K1045" s="41"/>
      <c r="L1045" s="45"/>
      <c r="M1045" s="221"/>
      <c r="N1045" s="222"/>
      <c r="O1045" s="85"/>
      <c r="P1045" s="85"/>
      <c r="Q1045" s="85"/>
      <c r="R1045" s="85"/>
      <c r="S1045" s="85"/>
      <c r="T1045" s="86"/>
      <c r="U1045" s="39"/>
      <c r="V1045" s="39"/>
      <c r="W1045" s="39"/>
      <c r="X1045" s="39"/>
      <c r="Y1045" s="39"/>
      <c r="Z1045" s="39"/>
      <c r="AA1045" s="39"/>
      <c r="AB1045" s="39"/>
      <c r="AC1045" s="39"/>
      <c r="AD1045" s="39"/>
      <c r="AE1045" s="39"/>
      <c r="AT1045" s="18" t="s">
        <v>166</v>
      </c>
      <c r="AU1045" s="18" t="s">
        <v>88</v>
      </c>
    </row>
    <row r="1046" s="13" customFormat="1">
      <c r="A1046" s="13"/>
      <c r="B1046" s="225"/>
      <c r="C1046" s="226"/>
      <c r="D1046" s="223" t="s">
        <v>170</v>
      </c>
      <c r="E1046" s="227" t="s">
        <v>19</v>
      </c>
      <c r="F1046" s="228" t="s">
        <v>2016</v>
      </c>
      <c r="G1046" s="226"/>
      <c r="H1046" s="229">
        <v>11.789999999999999</v>
      </c>
      <c r="I1046" s="230"/>
      <c r="J1046" s="226"/>
      <c r="K1046" s="226"/>
      <c r="L1046" s="231"/>
      <c r="M1046" s="232"/>
      <c r="N1046" s="233"/>
      <c r="O1046" s="233"/>
      <c r="P1046" s="233"/>
      <c r="Q1046" s="233"/>
      <c r="R1046" s="233"/>
      <c r="S1046" s="233"/>
      <c r="T1046" s="234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235" t="s">
        <v>170</v>
      </c>
      <c r="AU1046" s="235" t="s">
        <v>88</v>
      </c>
      <c r="AV1046" s="13" t="s">
        <v>88</v>
      </c>
      <c r="AW1046" s="13" t="s">
        <v>37</v>
      </c>
      <c r="AX1046" s="13" t="s">
        <v>78</v>
      </c>
      <c r="AY1046" s="235" t="s">
        <v>157</v>
      </c>
    </row>
    <row r="1047" s="13" customFormat="1">
      <c r="A1047" s="13"/>
      <c r="B1047" s="225"/>
      <c r="C1047" s="226"/>
      <c r="D1047" s="223" t="s">
        <v>170</v>
      </c>
      <c r="E1047" s="227" t="s">
        <v>19</v>
      </c>
      <c r="F1047" s="228" t="s">
        <v>2037</v>
      </c>
      <c r="G1047" s="226"/>
      <c r="H1047" s="229">
        <v>11.789999999999999</v>
      </c>
      <c r="I1047" s="230"/>
      <c r="J1047" s="226"/>
      <c r="K1047" s="226"/>
      <c r="L1047" s="231"/>
      <c r="M1047" s="232"/>
      <c r="N1047" s="233"/>
      <c r="O1047" s="233"/>
      <c r="P1047" s="233"/>
      <c r="Q1047" s="233"/>
      <c r="R1047" s="233"/>
      <c r="S1047" s="233"/>
      <c r="T1047" s="234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T1047" s="235" t="s">
        <v>170</v>
      </c>
      <c r="AU1047" s="235" t="s">
        <v>88</v>
      </c>
      <c r="AV1047" s="13" t="s">
        <v>88</v>
      </c>
      <c r="AW1047" s="13" t="s">
        <v>37</v>
      </c>
      <c r="AX1047" s="13" t="s">
        <v>78</v>
      </c>
      <c r="AY1047" s="235" t="s">
        <v>157</v>
      </c>
    </row>
    <row r="1048" s="2" customFormat="1" ht="33" customHeight="1">
      <c r="A1048" s="39"/>
      <c r="B1048" s="40"/>
      <c r="C1048" s="205" t="s">
        <v>2043</v>
      </c>
      <c r="D1048" s="205" t="s">
        <v>159</v>
      </c>
      <c r="E1048" s="206" t="s">
        <v>2044</v>
      </c>
      <c r="F1048" s="207" t="s">
        <v>2045</v>
      </c>
      <c r="G1048" s="208" t="s">
        <v>162</v>
      </c>
      <c r="H1048" s="209">
        <v>3.7000000000000002</v>
      </c>
      <c r="I1048" s="210"/>
      <c r="J1048" s="211">
        <f>ROUND(I1048*H1048,2)</f>
        <v>0</v>
      </c>
      <c r="K1048" s="207" t="s">
        <v>163</v>
      </c>
      <c r="L1048" s="45"/>
      <c r="M1048" s="212" t="s">
        <v>19</v>
      </c>
      <c r="N1048" s="213" t="s">
        <v>49</v>
      </c>
      <c r="O1048" s="85"/>
      <c r="P1048" s="214">
        <f>O1048*H1048</f>
        <v>0</v>
      </c>
      <c r="Q1048" s="214">
        <v>0.01214</v>
      </c>
      <c r="R1048" s="214">
        <f>Q1048*H1048</f>
        <v>0.044918</v>
      </c>
      <c r="S1048" s="214">
        <v>0</v>
      </c>
      <c r="T1048" s="215">
        <f>S1048*H1048</f>
        <v>0</v>
      </c>
      <c r="U1048" s="39"/>
      <c r="V1048" s="39"/>
      <c r="W1048" s="39"/>
      <c r="X1048" s="39"/>
      <c r="Y1048" s="39"/>
      <c r="Z1048" s="39"/>
      <c r="AA1048" s="39"/>
      <c r="AB1048" s="39"/>
      <c r="AC1048" s="39"/>
      <c r="AD1048" s="39"/>
      <c r="AE1048" s="39"/>
      <c r="AR1048" s="216" t="s">
        <v>268</v>
      </c>
      <c r="AT1048" s="216" t="s">
        <v>159</v>
      </c>
      <c r="AU1048" s="216" t="s">
        <v>88</v>
      </c>
      <c r="AY1048" s="18" t="s">
        <v>157</v>
      </c>
      <c r="BE1048" s="217">
        <f>IF(N1048="základní",J1048,0)</f>
        <v>0</v>
      </c>
      <c r="BF1048" s="217">
        <f>IF(N1048="snížená",J1048,0)</f>
        <v>0</v>
      </c>
      <c r="BG1048" s="217">
        <f>IF(N1048="zákl. přenesená",J1048,0)</f>
        <v>0</v>
      </c>
      <c r="BH1048" s="217">
        <f>IF(N1048="sníž. přenesená",J1048,0)</f>
        <v>0</v>
      </c>
      <c r="BI1048" s="217">
        <f>IF(N1048="nulová",J1048,0)</f>
        <v>0</v>
      </c>
      <c r="BJ1048" s="18" t="s">
        <v>86</v>
      </c>
      <c r="BK1048" s="217">
        <f>ROUND(I1048*H1048,2)</f>
        <v>0</v>
      </c>
      <c r="BL1048" s="18" t="s">
        <v>268</v>
      </c>
      <c r="BM1048" s="216" t="s">
        <v>2046</v>
      </c>
    </row>
    <row r="1049" s="2" customFormat="1">
      <c r="A1049" s="39"/>
      <c r="B1049" s="40"/>
      <c r="C1049" s="41"/>
      <c r="D1049" s="218" t="s">
        <v>166</v>
      </c>
      <c r="E1049" s="41"/>
      <c r="F1049" s="219" t="s">
        <v>2047</v>
      </c>
      <c r="G1049" s="41"/>
      <c r="H1049" s="41"/>
      <c r="I1049" s="220"/>
      <c r="J1049" s="41"/>
      <c r="K1049" s="41"/>
      <c r="L1049" s="45"/>
      <c r="M1049" s="221"/>
      <c r="N1049" s="222"/>
      <c r="O1049" s="85"/>
      <c r="P1049" s="85"/>
      <c r="Q1049" s="85"/>
      <c r="R1049" s="85"/>
      <c r="S1049" s="85"/>
      <c r="T1049" s="86"/>
      <c r="U1049" s="39"/>
      <c r="V1049" s="39"/>
      <c r="W1049" s="39"/>
      <c r="X1049" s="39"/>
      <c r="Y1049" s="39"/>
      <c r="Z1049" s="39"/>
      <c r="AA1049" s="39"/>
      <c r="AB1049" s="39"/>
      <c r="AC1049" s="39"/>
      <c r="AD1049" s="39"/>
      <c r="AE1049" s="39"/>
      <c r="AT1049" s="18" t="s">
        <v>166</v>
      </c>
      <c r="AU1049" s="18" t="s">
        <v>88</v>
      </c>
    </row>
    <row r="1050" s="13" customFormat="1">
      <c r="A1050" s="13"/>
      <c r="B1050" s="225"/>
      <c r="C1050" s="226"/>
      <c r="D1050" s="223" t="s">
        <v>170</v>
      </c>
      <c r="E1050" s="227" t="s">
        <v>19</v>
      </c>
      <c r="F1050" s="228" t="s">
        <v>2048</v>
      </c>
      <c r="G1050" s="226"/>
      <c r="H1050" s="229">
        <v>1.8500000000000001</v>
      </c>
      <c r="I1050" s="230"/>
      <c r="J1050" s="226"/>
      <c r="K1050" s="226"/>
      <c r="L1050" s="231"/>
      <c r="M1050" s="232"/>
      <c r="N1050" s="233"/>
      <c r="O1050" s="233"/>
      <c r="P1050" s="233"/>
      <c r="Q1050" s="233"/>
      <c r="R1050" s="233"/>
      <c r="S1050" s="233"/>
      <c r="T1050" s="234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T1050" s="235" t="s">
        <v>170</v>
      </c>
      <c r="AU1050" s="235" t="s">
        <v>88</v>
      </c>
      <c r="AV1050" s="13" t="s">
        <v>88</v>
      </c>
      <c r="AW1050" s="13" t="s">
        <v>37</v>
      </c>
      <c r="AX1050" s="13" t="s">
        <v>78</v>
      </c>
      <c r="AY1050" s="235" t="s">
        <v>157</v>
      </c>
    </row>
    <row r="1051" s="13" customFormat="1">
      <c r="A1051" s="13"/>
      <c r="B1051" s="225"/>
      <c r="C1051" s="226"/>
      <c r="D1051" s="223" t="s">
        <v>170</v>
      </c>
      <c r="E1051" s="227" t="s">
        <v>19</v>
      </c>
      <c r="F1051" s="228" t="s">
        <v>2049</v>
      </c>
      <c r="G1051" s="226"/>
      <c r="H1051" s="229">
        <v>1.8500000000000001</v>
      </c>
      <c r="I1051" s="230"/>
      <c r="J1051" s="226"/>
      <c r="K1051" s="226"/>
      <c r="L1051" s="231"/>
      <c r="M1051" s="232"/>
      <c r="N1051" s="233"/>
      <c r="O1051" s="233"/>
      <c r="P1051" s="233"/>
      <c r="Q1051" s="233"/>
      <c r="R1051" s="233"/>
      <c r="S1051" s="233"/>
      <c r="T1051" s="234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T1051" s="235" t="s">
        <v>170</v>
      </c>
      <c r="AU1051" s="235" t="s">
        <v>88</v>
      </c>
      <c r="AV1051" s="13" t="s">
        <v>88</v>
      </c>
      <c r="AW1051" s="13" t="s">
        <v>37</v>
      </c>
      <c r="AX1051" s="13" t="s">
        <v>78</v>
      </c>
      <c r="AY1051" s="235" t="s">
        <v>157</v>
      </c>
    </row>
    <row r="1052" s="2" customFormat="1" ht="24.15" customHeight="1">
      <c r="A1052" s="39"/>
      <c r="B1052" s="40"/>
      <c r="C1052" s="205" t="s">
        <v>2050</v>
      </c>
      <c r="D1052" s="205" t="s">
        <v>159</v>
      </c>
      <c r="E1052" s="206" t="s">
        <v>2051</v>
      </c>
      <c r="F1052" s="207" t="s">
        <v>2052</v>
      </c>
      <c r="G1052" s="208" t="s">
        <v>162</v>
      </c>
      <c r="H1052" s="209">
        <v>3.7000000000000002</v>
      </c>
      <c r="I1052" s="210"/>
      <c r="J1052" s="211">
        <f>ROUND(I1052*H1052,2)</f>
        <v>0</v>
      </c>
      <c r="K1052" s="207" t="s">
        <v>163</v>
      </c>
      <c r="L1052" s="45"/>
      <c r="M1052" s="212" t="s">
        <v>19</v>
      </c>
      <c r="N1052" s="213" t="s">
        <v>49</v>
      </c>
      <c r="O1052" s="85"/>
      <c r="P1052" s="214">
        <f>O1052*H1052</f>
        <v>0</v>
      </c>
      <c r="Q1052" s="214">
        <v>0.00010000000000000001</v>
      </c>
      <c r="R1052" s="214">
        <f>Q1052*H1052</f>
        <v>0.00037000000000000005</v>
      </c>
      <c r="S1052" s="214">
        <v>0</v>
      </c>
      <c r="T1052" s="215">
        <f>S1052*H1052</f>
        <v>0</v>
      </c>
      <c r="U1052" s="39"/>
      <c r="V1052" s="39"/>
      <c r="W1052" s="39"/>
      <c r="X1052" s="39"/>
      <c r="Y1052" s="39"/>
      <c r="Z1052" s="39"/>
      <c r="AA1052" s="39"/>
      <c r="AB1052" s="39"/>
      <c r="AC1052" s="39"/>
      <c r="AD1052" s="39"/>
      <c r="AE1052" s="39"/>
      <c r="AR1052" s="216" t="s">
        <v>268</v>
      </c>
      <c r="AT1052" s="216" t="s">
        <v>159</v>
      </c>
      <c r="AU1052" s="216" t="s">
        <v>88</v>
      </c>
      <c r="AY1052" s="18" t="s">
        <v>157</v>
      </c>
      <c r="BE1052" s="217">
        <f>IF(N1052="základní",J1052,0)</f>
        <v>0</v>
      </c>
      <c r="BF1052" s="217">
        <f>IF(N1052="snížená",J1052,0)</f>
        <v>0</v>
      </c>
      <c r="BG1052" s="217">
        <f>IF(N1052="zákl. přenesená",J1052,0)</f>
        <v>0</v>
      </c>
      <c r="BH1052" s="217">
        <f>IF(N1052="sníž. přenesená",J1052,0)</f>
        <v>0</v>
      </c>
      <c r="BI1052" s="217">
        <f>IF(N1052="nulová",J1052,0)</f>
        <v>0</v>
      </c>
      <c r="BJ1052" s="18" t="s">
        <v>86</v>
      </c>
      <c r="BK1052" s="217">
        <f>ROUND(I1052*H1052,2)</f>
        <v>0</v>
      </c>
      <c r="BL1052" s="18" t="s">
        <v>268</v>
      </c>
      <c r="BM1052" s="216" t="s">
        <v>2053</v>
      </c>
    </row>
    <row r="1053" s="2" customFormat="1">
      <c r="A1053" s="39"/>
      <c r="B1053" s="40"/>
      <c r="C1053" s="41"/>
      <c r="D1053" s="218" t="s">
        <v>166</v>
      </c>
      <c r="E1053" s="41"/>
      <c r="F1053" s="219" t="s">
        <v>2054</v>
      </c>
      <c r="G1053" s="41"/>
      <c r="H1053" s="41"/>
      <c r="I1053" s="220"/>
      <c r="J1053" s="41"/>
      <c r="K1053" s="41"/>
      <c r="L1053" s="45"/>
      <c r="M1053" s="221"/>
      <c r="N1053" s="222"/>
      <c r="O1053" s="85"/>
      <c r="P1053" s="85"/>
      <c r="Q1053" s="85"/>
      <c r="R1053" s="85"/>
      <c r="S1053" s="85"/>
      <c r="T1053" s="86"/>
      <c r="U1053" s="39"/>
      <c r="V1053" s="39"/>
      <c r="W1053" s="39"/>
      <c r="X1053" s="39"/>
      <c r="Y1053" s="39"/>
      <c r="Z1053" s="39"/>
      <c r="AA1053" s="39"/>
      <c r="AB1053" s="39"/>
      <c r="AC1053" s="39"/>
      <c r="AD1053" s="39"/>
      <c r="AE1053" s="39"/>
      <c r="AT1053" s="18" t="s">
        <v>166</v>
      </c>
      <c r="AU1053" s="18" t="s">
        <v>88</v>
      </c>
    </row>
    <row r="1054" s="13" customFormat="1">
      <c r="A1054" s="13"/>
      <c r="B1054" s="225"/>
      <c r="C1054" s="226"/>
      <c r="D1054" s="223" t="s">
        <v>170</v>
      </c>
      <c r="E1054" s="227" t="s">
        <v>19</v>
      </c>
      <c r="F1054" s="228" t="s">
        <v>2048</v>
      </c>
      <c r="G1054" s="226"/>
      <c r="H1054" s="229">
        <v>1.8500000000000001</v>
      </c>
      <c r="I1054" s="230"/>
      <c r="J1054" s="226"/>
      <c r="K1054" s="226"/>
      <c r="L1054" s="231"/>
      <c r="M1054" s="232"/>
      <c r="N1054" s="233"/>
      <c r="O1054" s="233"/>
      <c r="P1054" s="233"/>
      <c r="Q1054" s="233"/>
      <c r="R1054" s="233"/>
      <c r="S1054" s="233"/>
      <c r="T1054" s="234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T1054" s="235" t="s">
        <v>170</v>
      </c>
      <c r="AU1054" s="235" t="s">
        <v>88</v>
      </c>
      <c r="AV1054" s="13" t="s">
        <v>88</v>
      </c>
      <c r="AW1054" s="13" t="s">
        <v>37</v>
      </c>
      <c r="AX1054" s="13" t="s">
        <v>78</v>
      </c>
      <c r="AY1054" s="235" t="s">
        <v>157</v>
      </c>
    </row>
    <row r="1055" s="13" customFormat="1">
      <c r="A1055" s="13"/>
      <c r="B1055" s="225"/>
      <c r="C1055" s="226"/>
      <c r="D1055" s="223" t="s">
        <v>170</v>
      </c>
      <c r="E1055" s="227" t="s">
        <v>19</v>
      </c>
      <c r="F1055" s="228" t="s">
        <v>2049</v>
      </c>
      <c r="G1055" s="226"/>
      <c r="H1055" s="229">
        <v>1.8500000000000001</v>
      </c>
      <c r="I1055" s="230"/>
      <c r="J1055" s="226"/>
      <c r="K1055" s="226"/>
      <c r="L1055" s="231"/>
      <c r="M1055" s="232"/>
      <c r="N1055" s="233"/>
      <c r="O1055" s="233"/>
      <c r="P1055" s="233"/>
      <c r="Q1055" s="233"/>
      <c r="R1055" s="233"/>
      <c r="S1055" s="233"/>
      <c r="T1055" s="234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T1055" s="235" t="s">
        <v>170</v>
      </c>
      <c r="AU1055" s="235" t="s">
        <v>88</v>
      </c>
      <c r="AV1055" s="13" t="s">
        <v>88</v>
      </c>
      <c r="AW1055" s="13" t="s">
        <v>37</v>
      </c>
      <c r="AX1055" s="13" t="s">
        <v>78</v>
      </c>
      <c r="AY1055" s="235" t="s">
        <v>157</v>
      </c>
    </row>
    <row r="1056" s="2" customFormat="1" ht="16.5" customHeight="1">
      <c r="A1056" s="39"/>
      <c r="B1056" s="40"/>
      <c r="C1056" s="205" t="s">
        <v>2055</v>
      </c>
      <c r="D1056" s="205" t="s">
        <v>159</v>
      </c>
      <c r="E1056" s="206" t="s">
        <v>2056</v>
      </c>
      <c r="F1056" s="207" t="s">
        <v>2057</v>
      </c>
      <c r="G1056" s="208" t="s">
        <v>162</v>
      </c>
      <c r="H1056" s="209">
        <v>3.7000000000000002</v>
      </c>
      <c r="I1056" s="210"/>
      <c r="J1056" s="211">
        <f>ROUND(I1056*H1056,2)</f>
        <v>0</v>
      </c>
      <c r="K1056" s="207" t="s">
        <v>163</v>
      </c>
      <c r="L1056" s="45"/>
      <c r="M1056" s="212" t="s">
        <v>19</v>
      </c>
      <c r="N1056" s="213" t="s">
        <v>49</v>
      </c>
      <c r="O1056" s="85"/>
      <c r="P1056" s="214">
        <f>O1056*H1056</f>
        <v>0</v>
      </c>
      <c r="Q1056" s="214">
        <v>0</v>
      </c>
      <c r="R1056" s="214">
        <f>Q1056*H1056</f>
        <v>0</v>
      </c>
      <c r="S1056" s="214">
        <v>0</v>
      </c>
      <c r="T1056" s="215">
        <f>S1056*H1056</f>
        <v>0</v>
      </c>
      <c r="U1056" s="39"/>
      <c r="V1056" s="39"/>
      <c r="W1056" s="39"/>
      <c r="X1056" s="39"/>
      <c r="Y1056" s="39"/>
      <c r="Z1056" s="39"/>
      <c r="AA1056" s="39"/>
      <c r="AB1056" s="39"/>
      <c r="AC1056" s="39"/>
      <c r="AD1056" s="39"/>
      <c r="AE1056" s="39"/>
      <c r="AR1056" s="216" t="s">
        <v>268</v>
      </c>
      <c r="AT1056" s="216" t="s">
        <v>159</v>
      </c>
      <c r="AU1056" s="216" t="s">
        <v>88</v>
      </c>
      <c r="AY1056" s="18" t="s">
        <v>157</v>
      </c>
      <c r="BE1056" s="217">
        <f>IF(N1056="základní",J1056,0)</f>
        <v>0</v>
      </c>
      <c r="BF1056" s="217">
        <f>IF(N1056="snížená",J1056,0)</f>
        <v>0</v>
      </c>
      <c r="BG1056" s="217">
        <f>IF(N1056="zákl. přenesená",J1056,0)</f>
        <v>0</v>
      </c>
      <c r="BH1056" s="217">
        <f>IF(N1056="sníž. přenesená",J1056,0)</f>
        <v>0</v>
      </c>
      <c r="BI1056" s="217">
        <f>IF(N1056="nulová",J1056,0)</f>
        <v>0</v>
      </c>
      <c r="BJ1056" s="18" t="s">
        <v>86</v>
      </c>
      <c r="BK1056" s="217">
        <f>ROUND(I1056*H1056,2)</f>
        <v>0</v>
      </c>
      <c r="BL1056" s="18" t="s">
        <v>268</v>
      </c>
      <c r="BM1056" s="216" t="s">
        <v>2058</v>
      </c>
    </row>
    <row r="1057" s="2" customFormat="1">
      <c r="A1057" s="39"/>
      <c r="B1057" s="40"/>
      <c r="C1057" s="41"/>
      <c r="D1057" s="218" t="s">
        <v>166</v>
      </c>
      <c r="E1057" s="41"/>
      <c r="F1057" s="219" t="s">
        <v>2059</v>
      </c>
      <c r="G1057" s="41"/>
      <c r="H1057" s="41"/>
      <c r="I1057" s="220"/>
      <c r="J1057" s="41"/>
      <c r="K1057" s="41"/>
      <c r="L1057" s="45"/>
      <c r="M1057" s="221"/>
      <c r="N1057" s="222"/>
      <c r="O1057" s="85"/>
      <c r="P1057" s="85"/>
      <c r="Q1057" s="85"/>
      <c r="R1057" s="85"/>
      <c r="S1057" s="85"/>
      <c r="T1057" s="86"/>
      <c r="U1057" s="39"/>
      <c r="V1057" s="39"/>
      <c r="W1057" s="39"/>
      <c r="X1057" s="39"/>
      <c r="Y1057" s="39"/>
      <c r="Z1057" s="39"/>
      <c r="AA1057" s="39"/>
      <c r="AB1057" s="39"/>
      <c r="AC1057" s="39"/>
      <c r="AD1057" s="39"/>
      <c r="AE1057" s="39"/>
      <c r="AT1057" s="18" t="s">
        <v>166</v>
      </c>
      <c r="AU1057" s="18" t="s">
        <v>88</v>
      </c>
    </row>
    <row r="1058" s="13" customFormat="1">
      <c r="A1058" s="13"/>
      <c r="B1058" s="225"/>
      <c r="C1058" s="226"/>
      <c r="D1058" s="223" t="s">
        <v>170</v>
      </c>
      <c r="E1058" s="227" t="s">
        <v>19</v>
      </c>
      <c r="F1058" s="228" t="s">
        <v>2048</v>
      </c>
      <c r="G1058" s="226"/>
      <c r="H1058" s="229">
        <v>1.8500000000000001</v>
      </c>
      <c r="I1058" s="230"/>
      <c r="J1058" s="226"/>
      <c r="K1058" s="226"/>
      <c r="L1058" s="231"/>
      <c r="M1058" s="232"/>
      <c r="N1058" s="233"/>
      <c r="O1058" s="233"/>
      <c r="P1058" s="233"/>
      <c r="Q1058" s="233"/>
      <c r="R1058" s="233"/>
      <c r="S1058" s="233"/>
      <c r="T1058" s="234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T1058" s="235" t="s">
        <v>170</v>
      </c>
      <c r="AU1058" s="235" t="s">
        <v>88</v>
      </c>
      <c r="AV1058" s="13" t="s">
        <v>88</v>
      </c>
      <c r="AW1058" s="13" t="s">
        <v>37</v>
      </c>
      <c r="AX1058" s="13" t="s">
        <v>78</v>
      </c>
      <c r="AY1058" s="235" t="s">
        <v>157</v>
      </c>
    </row>
    <row r="1059" s="13" customFormat="1">
      <c r="A1059" s="13"/>
      <c r="B1059" s="225"/>
      <c r="C1059" s="226"/>
      <c r="D1059" s="223" t="s">
        <v>170</v>
      </c>
      <c r="E1059" s="227" t="s">
        <v>19</v>
      </c>
      <c r="F1059" s="228" t="s">
        <v>2049</v>
      </c>
      <c r="G1059" s="226"/>
      <c r="H1059" s="229">
        <v>1.8500000000000001</v>
      </c>
      <c r="I1059" s="230"/>
      <c r="J1059" s="226"/>
      <c r="K1059" s="226"/>
      <c r="L1059" s="231"/>
      <c r="M1059" s="232"/>
      <c r="N1059" s="233"/>
      <c r="O1059" s="233"/>
      <c r="P1059" s="233"/>
      <c r="Q1059" s="233"/>
      <c r="R1059" s="233"/>
      <c r="S1059" s="233"/>
      <c r="T1059" s="234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T1059" s="235" t="s">
        <v>170</v>
      </c>
      <c r="AU1059" s="235" t="s">
        <v>88</v>
      </c>
      <c r="AV1059" s="13" t="s">
        <v>88</v>
      </c>
      <c r="AW1059" s="13" t="s">
        <v>37</v>
      </c>
      <c r="AX1059" s="13" t="s">
        <v>78</v>
      </c>
      <c r="AY1059" s="235" t="s">
        <v>157</v>
      </c>
    </row>
    <row r="1060" s="2" customFormat="1" ht="24.15" customHeight="1">
      <c r="A1060" s="39"/>
      <c r="B1060" s="40"/>
      <c r="C1060" s="205" t="s">
        <v>2060</v>
      </c>
      <c r="D1060" s="205" t="s">
        <v>159</v>
      </c>
      <c r="E1060" s="206" t="s">
        <v>2061</v>
      </c>
      <c r="F1060" s="207" t="s">
        <v>2062</v>
      </c>
      <c r="G1060" s="208" t="s">
        <v>162</v>
      </c>
      <c r="H1060" s="209">
        <v>3.7000000000000002</v>
      </c>
      <c r="I1060" s="210"/>
      <c r="J1060" s="211">
        <f>ROUND(I1060*H1060,2)</f>
        <v>0</v>
      </c>
      <c r="K1060" s="207" t="s">
        <v>163</v>
      </c>
      <c r="L1060" s="45"/>
      <c r="M1060" s="212" t="s">
        <v>19</v>
      </c>
      <c r="N1060" s="213" t="s">
        <v>49</v>
      </c>
      <c r="O1060" s="85"/>
      <c r="P1060" s="214">
        <f>O1060*H1060</f>
        <v>0</v>
      </c>
      <c r="Q1060" s="214">
        <v>0.00069999999999999999</v>
      </c>
      <c r="R1060" s="214">
        <f>Q1060*H1060</f>
        <v>0.0025900000000000003</v>
      </c>
      <c r="S1060" s="214">
        <v>0</v>
      </c>
      <c r="T1060" s="215">
        <f>S1060*H1060</f>
        <v>0</v>
      </c>
      <c r="U1060" s="39"/>
      <c r="V1060" s="39"/>
      <c r="W1060" s="39"/>
      <c r="X1060" s="39"/>
      <c r="Y1060" s="39"/>
      <c r="Z1060" s="39"/>
      <c r="AA1060" s="39"/>
      <c r="AB1060" s="39"/>
      <c r="AC1060" s="39"/>
      <c r="AD1060" s="39"/>
      <c r="AE1060" s="39"/>
      <c r="AR1060" s="216" t="s">
        <v>268</v>
      </c>
      <c r="AT1060" s="216" t="s">
        <v>159</v>
      </c>
      <c r="AU1060" s="216" t="s">
        <v>88</v>
      </c>
      <c r="AY1060" s="18" t="s">
        <v>157</v>
      </c>
      <c r="BE1060" s="217">
        <f>IF(N1060="základní",J1060,0)</f>
        <v>0</v>
      </c>
      <c r="BF1060" s="217">
        <f>IF(N1060="snížená",J1060,0)</f>
        <v>0</v>
      </c>
      <c r="BG1060" s="217">
        <f>IF(N1060="zákl. přenesená",J1060,0)</f>
        <v>0</v>
      </c>
      <c r="BH1060" s="217">
        <f>IF(N1060="sníž. přenesená",J1060,0)</f>
        <v>0</v>
      </c>
      <c r="BI1060" s="217">
        <f>IF(N1060="nulová",J1060,0)</f>
        <v>0</v>
      </c>
      <c r="BJ1060" s="18" t="s">
        <v>86</v>
      </c>
      <c r="BK1060" s="217">
        <f>ROUND(I1060*H1060,2)</f>
        <v>0</v>
      </c>
      <c r="BL1060" s="18" t="s">
        <v>268</v>
      </c>
      <c r="BM1060" s="216" t="s">
        <v>2063</v>
      </c>
    </row>
    <row r="1061" s="2" customFormat="1">
      <c r="A1061" s="39"/>
      <c r="B1061" s="40"/>
      <c r="C1061" s="41"/>
      <c r="D1061" s="218" t="s">
        <v>166</v>
      </c>
      <c r="E1061" s="41"/>
      <c r="F1061" s="219" t="s">
        <v>2064</v>
      </c>
      <c r="G1061" s="41"/>
      <c r="H1061" s="41"/>
      <c r="I1061" s="220"/>
      <c r="J1061" s="41"/>
      <c r="K1061" s="41"/>
      <c r="L1061" s="45"/>
      <c r="M1061" s="221"/>
      <c r="N1061" s="222"/>
      <c r="O1061" s="85"/>
      <c r="P1061" s="85"/>
      <c r="Q1061" s="85"/>
      <c r="R1061" s="85"/>
      <c r="S1061" s="85"/>
      <c r="T1061" s="86"/>
      <c r="U1061" s="39"/>
      <c r="V1061" s="39"/>
      <c r="W1061" s="39"/>
      <c r="X1061" s="39"/>
      <c r="Y1061" s="39"/>
      <c r="Z1061" s="39"/>
      <c r="AA1061" s="39"/>
      <c r="AB1061" s="39"/>
      <c r="AC1061" s="39"/>
      <c r="AD1061" s="39"/>
      <c r="AE1061" s="39"/>
      <c r="AT1061" s="18" t="s">
        <v>166</v>
      </c>
      <c r="AU1061" s="18" t="s">
        <v>88</v>
      </c>
    </row>
    <row r="1062" s="13" customFormat="1">
      <c r="A1062" s="13"/>
      <c r="B1062" s="225"/>
      <c r="C1062" s="226"/>
      <c r="D1062" s="223" t="s">
        <v>170</v>
      </c>
      <c r="E1062" s="227" t="s">
        <v>19</v>
      </c>
      <c r="F1062" s="228" t="s">
        <v>2048</v>
      </c>
      <c r="G1062" s="226"/>
      <c r="H1062" s="229">
        <v>1.8500000000000001</v>
      </c>
      <c r="I1062" s="230"/>
      <c r="J1062" s="226"/>
      <c r="K1062" s="226"/>
      <c r="L1062" s="231"/>
      <c r="M1062" s="232"/>
      <c r="N1062" s="233"/>
      <c r="O1062" s="233"/>
      <c r="P1062" s="233"/>
      <c r="Q1062" s="233"/>
      <c r="R1062" s="233"/>
      <c r="S1062" s="233"/>
      <c r="T1062" s="234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T1062" s="235" t="s">
        <v>170</v>
      </c>
      <c r="AU1062" s="235" t="s">
        <v>88</v>
      </c>
      <c r="AV1062" s="13" t="s">
        <v>88</v>
      </c>
      <c r="AW1062" s="13" t="s">
        <v>37</v>
      </c>
      <c r="AX1062" s="13" t="s">
        <v>78</v>
      </c>
      <c r="AY1062" s="235" t="s">
        <v>157</v>
      </c>
    </row>
    <row r="1063" s="13" customFormat="1">
      <c r="A1063" s="13"/>
      <c r="B1063" s="225"/>
      <c r="C1063" s="226"/>
      <c r="D1063" s="223" t="s">
        <v>170</v>
      </c>
      <c r="E1063" s="227" t="s">
        <v>19</v>
      </c>
      <c r="F1063" s="228" t="s">
        <v>2049</v>
      </c>
      <c r="G1063" s="226"/>
      <c r="H1063" s="229">
        <v>1.8500000000000001</v>
      </c>
      <c r="I1063" s="230"/>
      <c r="J1063" s="226"/>
      <c r="K1063" s="226"/>
      <c r="L1063" s="231"/>
      <c r="M1063" s="232"/>
      <c r="N1063" s="233"/>
      <c r="O1063" s="233"/>
      <c r="P1063" s="233"/>
      <c r="Q1063" s="233"/>
      <c r="R1063" s="233"/>
      <c r="S1063" s="233"/>
      <c r="T1063" s="234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T1063" s="235" t="s">
        <v>170</v>
      </c>
      <c r="AU1063" s="235" t="s">
        <v>88</v>
      </c>
      <c r="AV1063" s="13" t="s">
        <v>88</v>
      </c>
      <c r="AW1063" s="13" t="s">
        <v>37</v>
      </c>
      <c r="AX1063" s="13" t="s">
        <v>78</v>
      </c>
      <c r="AY1063" s="235" t="s">
        <v>157</v>
      </c>
    </row>
    <row r="1064" s="2" customFormat="1" ht="21.75" customHeight="1">
      <c r="A1064" s="39"/>
      <c r="B1064" s="40"/>
      <c r="C1064" s="205" t="s">
        <v>2065</v>
      </c>
      <c r="D1064" s="205" t="s">
        <v>159</v>
      </c>
      <c r="E1064" s="206" t="s">
        <v>2066</v>
      </c>
      <c r="F1064" s="207" t="s">
        <v>2067</v>
      </c>
      <c r="G1064" s="208" t="s">
        <v>162</v>
      </c>
      <c r="H1064" s="209">
        <v>37.439999999999998</v>
      </c>
      <c r="I1064" s="210"/>
      <c r="J1064" s="211">
        <f>ROUND(I1064*H1064,2)</f>
        <v>0</v>
      </c>
      <c r="K1064" s="207" t="s">
        <v>175</v>
      </c>
      <c r="L1064" s="45"/>
      <c r="M1064" s="212" t="s">
        <v>19</v>
      </c>
      <c r="N1064" s="213" t="s">
        <v>49</v>
      </c>
      <c r="O1064" s="85"/>
      <c r="P1064" s="214">
        <f>O1064*H1064</f>
        <v>0</v>
      </c>
      <c r="Q1064" s="214">
        <v>0.017100000000000001</v>
      </c>
      <c r="R1064" s="214">
        <f>Q1064*H1064</f>
        <v>0.64022400000000002</v>
      </c>
      <c r="S1064" s="214">
        <v>0</v>
      </c>
      <c r="T1064" s="215">
        <f>S1064*H1064</f>
        <v>0</v>
      </c>
      <c r="U1064" s="39"/>
      <c r="V1064" s="39"/>
      <c r="W1064" s="39"/>
      <c r="X1064" s="39"/>
      <c r="Y1064" s="39"/>
      <c r="Z1064" s="39"/>
      <c r="AA1064" s="39"/>
      <c r="AB1064" s="39"/>
      <c r="AC1064" s="39"/>
      <c r="AD1064" s="39"/>
      <c r="AE1064" s="39"/>
      <c r="AR1064" s="216" t="s">
        <v>268</v>
      </c>
      <c r="AT1064" s="216" t="s">
        <v>159</v>
      </c>
      <c r="AU1064" s="216" t="s">
        <v>88</v>
      </c>
      <c r="AY1064" s="18" t="s">
        <v>157</v>
      </c>
      <c r="BE1064" s="217">
        <f>IF(N1064="základní",J1064,0)</f>
        <v>0</v>
      </c>
      <c r="BF1064" s="217">
        <f>IF(N1064="snížená",J1064,0)</f>
        <v>0</v>
      </c>
      <c r="BG1064" s="217">
        <f>IF(N1064="zákl. přenesená",J1064,0)</f>
        <v>0</v>
      </c>
      <c r="BH1064" s="217">
        <f>IF(N1064="sníž. přenesená",J1064,0)</f>
        <v>0</v>
      </c>
      <c r="BI1064" s="217">
        <f>IF(N1064="nulová",J1064,0)</f>
        <v>0</v>
      </c>
      <c r="BJ1064" s="18" t="s">
        <v>86</v>
      </c>
      <c r="BK1064" s="217">
        <f>ROUND(I1064*H1064,2)</f>
        <v>0</v>
      </c>
      <c r="BL1064" s="18" t="s">
        <v>268</v>
      </c>
      <c r="BM1064" s="216" t="s">
        <v>2068</v>
      </c>
    </row>
    <row r="1065" s="2" customFormat="1">
      <c r="A1065" s="39"/>
      <c r="B1065" s="40"/>
      <c r="C1065" s="41"/>
      <c r="D1065" s="218" t="s">
        <v>166</v>
      </c>
      <c r="E1065" s="41"/>
      <c r="F1065" s="219" t="s">
        <v>2069</v>
      </c>
      <c r="G1065" s="41"/>
      <c r="H1065" s="41"/>
      <c r="I1065" s="220"/>
      <c r="J1065" s="41"/>
      <c r="K1065" s="41"/>
      <c r="L1065" s="45"/>
      <c r="M1065" s="221"/>
      <c r="N1065" s="222"/>
      <c r="O1065" s="85"/>
      <c r="P1065" s="85"/>
      <c r="Q1065" s="85"/>
      <c r="R1065" s="85"/>
      <c r="S1065" s="85"/>
      <c r="T1065" s="86"/>
      <c r="U1065" s="39"/>
      <c r="V1065" s="39"/>
      <c r="W1065" s="39"/>
      <c r="X1065" s="39"/>
      <c r="Y1065" s="39"/>
      <c r="Z1065" s="39"/>
      <c r="AA1065" s="39"/>
      <c r="AB1065" s="39"/>
      <c r="AC1065" s="39"/>
      <c r="AD1065" s="39"/>
      <c r="AE1065" s="39"/>
      <c r="AT1065" s="18" t="s">
        <v>166</v>
      </c>
      <c r="AU1065" s="18" t="s">
        <v>88</v>
      </c>
    </row>
    <row r="1066" s="13" customFormat="1">
      <c r="A1066" s="13"/>
      <c r="B1066" s="225"/>
      <c r="C1066" s="226"/>
      <c r="D1066" s="223" t="s">
        <v>170</v>
      </c>
      <c r="E1066" s="227" t="s">
        <v>19</v>
      </c>
      <c r="F1066" s="228" t="s">
        <v>2070</v>
      </c>
      <c r="G1066" s="226"/>
      <c r="H1066" s="229">
        <v>37.439999999999998</v>
      </c>
      <c r="I1066" s="230"/>
      <c r="J1066" s="226"/>
      <c r="K1066" s="226"/>
      <c r="L1066" s="231"/>
      <c r="M1066" s="232"/>
      <c r="N1066" s="233"/>
      <c r="O1066" s="233"/>
      <c r="P1066" s="233"/>
      <c r="Q1066" s="233"/>
      <c r="R1066" s="233"/>
      <c r="S1066" s="233"/>
      <c r="T1066" s="234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T1066" s="235" t="s">
        <v>170</v>
      </c>
      <c r="AU1066" s="235" t="s">
        <v>88</v>
      </c>
      <c r="AV1066" s="13" t="s">
        <v>88</v>
      </c>
      <c r="AW1066" s="13" t="s">
        <v>37</v>
      </c>
      <c r="AX1066" s="13" t="s">
        <v>78</v>
      </c>
      <c r="AY1066" s="235" t="s">
        <v>157</v>
      </c>
    </row>
    <row r="1067" s="2" customFormat="1" ht="33" customHeight="1">
      <c r="A1067" s="39"/>
      <c r="B1067" s="40"/>
      <c r="C1067" s="205" t="s">
        <v>2071</v>
      </c>
      <c r="D1067" s="205" t="s">
        <v>159</v>
      </c>
      <c r="E1067" s="206" t="s">
        <v>2072</v>
      </c>
      <c r="F1067" s="207" t="s">
        <v>2073</v>
      </c>
      <c r="G1067" s="208" t="s">
        <v>271</v>
      </c>
      <c r="H1067" s="209">
        <v>12</v>
      </c>
      <c r="I1067" s="210"/>
      <c r="J1067" s="211">
        <f>ROUND(I1067*H1067,2)</f>
        <v>0</v>
      </c>
      <c r="K1067" s="207" t="s">
        <v>175</v>
      </c>
      <c r="L1067" s="45"/>
      <c r="M1067" s="212" t="s">
        <v>19</v>
      </c>
      <c r="N1067" s="213" t="s">
        <v>49</v>
      </c>
      <c r="O1067" s="85"/>
      <c r="P1067" s="214">
        <f>O1067*H1067</f>
        <v>0</v>
      </c>
      <c r="Q1067" s="214">
        <v>0.025739999999999999</v>
      </c>
      <c r="R1067" s="214">
        <f>Q1067*H1067</f>
        <v>0.30887999999999999</v>
      </c>
      <c r="S1067" s="214">
        <v>0</v>
      </c>
      <c r="T1067" s="215">
        <f>S1067*H1067</f>
        <v>0</v>
      </c>
      <c r="U1067" s="39"/>
      <c r="V1067" s="39"/>
      <c r="W1067" s="39"/>
      <c r="X1067" s="39"/>
      <c r="Y1067" s="39"/>
      <c r="Z1067" s="39"/>
      <c r="AA1067" s="39"/>
      <c r="AB1067" s="39"/>
      <c r="AC1067" s="39"/>
      <c r="AD1067" s="39"/>
      <c r="AE1067" s="39"/>
      <c r="AR1067" s="216" t="s">
        <v>268</v>
      </c>
      <c r="AT1067" s="216" t="s">
        <v>159</v>
      </c>
      <c r="AU1067" s="216" t="s">
        <v>88</v>
      </c>
      <c r="AY1067" s="18" t="s">
        <v>157</v>
      </c>
      <c r="BE1067" s="217">
        <f>IF(N1067="základní",J1067,0)</f>
        <v>0</v>
      </c>
      <c r="BF1067" s="217">
        <f>IF(N1067="snížená",J1067,0)</f>
        <v>0</v>
      </c>
      <c r="BG1067" s="217">
        <f>IF(N1067="zákl. přenesená",J1067,0)</f>
        <v>0</v>
      </c>
      <c r="BH1067" s="217">
        <f>IF(N1067="sníž. přenesená",J1067,0)</f>
        <v>0</v>
      </c>
      <c r="BI1067" s="217">
        <f>IF(N1067="nulová",J1067,0)</f>
        <v>0</v>
      </c>
      <c r="BJ1067" s="18" t="s">
        <v>86</v>
      </c>
      <c r="BK1067" s="217">
        <f>ROUND(I1067*H1067,2)</f>
        <v>0</v>
      </c>
      <c r="BL1067" s="18" t="s">
        <v>268</v>
      </c>
      <c r="BM1067" s="216" t="s">
        <v>2074</v>
      </c>
    </row>
    <row r="1068" s="2" customFormat="1">
      <c r="A1068" s="39"/>
      <c r="B1068" s="40"/>
      <c r="C1068" s="41"/>
      <c r="D1068" s="218" t="s">
        <v>166</v>
      </c>
      <c r="E1068" s="41"/>
      <c r="F1068" s="219" t="s">
        <v>2075</v>
      </c>
      <c r="G1068" s="41"/>
      <c r="H1068" s="41"/>
      <c r="I1068" s="220"/>
      <c r="J1068" s="41"/>
      <c r="K1068" s="41"/>
      <c r="L1068" s="45"/>
      <c r="M1068" s="221"/>
      <c r="N1068" s="222"/>
      <c r="O1068" s="85"/>
      <c r="P1068" s="85"/>
      <c r="Q1068" s="85"/>
      <c r="R1068" s="85"/>
      <c r="S1068" s="85"/>
      <c r="T1068" s="86"/>
      <c r="U1068" s="39"/>
      <c r="V1068" s="39"/>
      <c r="W1068" s="39"/>
      <c r="X1068" s="39"/>
      <c r="Y1068" s="39"/>
      <c r="Z1068" s="39"/>
      <c r="AA1068" s="39"/>
      <c r="AB1068" s="39"/>
      <c r="AC1068" s="39"/>
      <c r="AD1068" s="39"/>
      <c r="AE1068" s="39"/>
      <c r="AT1068" s="18" t="s">
        <v>166</v>
      </c>
      <c r="AU1068" s="18" t="s">
        <v>88</v>
      </c>
    </row>
    <row r="1069" s="13" customFormat="1">
      <c r="A1069" s="13"/>
      <c r="B1069" s="225"/>
      <c r="C1069" s="226"/>
      <c r="D1069" s="223" t="s">
        <v>170</v>
      </c>
      <c r="E1069" s="227" t="s">
        <v>19</v>
      </c>
      <c r="F1069" s="228" t="s">
        <v>2076</v>
      </c>
      <c r="G1069" s="226"/>
      <c r="H1069" s="229">
        <v>12</v>
      </c>
      <c r="I1069" s="230"/>
      <c r="J1069" s="226"/>
      <c r="K1069" s="226"/>
      <c r="L1069" s="231"/>
      <c r="M1069" s="232"/>
      <c r="N1069" s="233"/>
      <c r="O1069" s="233"/>
      <c r="P1069" s="233"/>
      <c r="Q1069" s="233"/>
      <c r="R1069" s="233"/>
      <c r="S1069" s="233"/>
      <c r="T1069" s="234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T1069" s="235" t="s">
        <v>170</v>
      </c>
      <c r="AU1069" s="235" t="s">
        <v>88</v>
      </c>
      <c r="AV1069" s="13" t="s">
        <v>88</v>
      </c>
      <c r="AW1069" s="13" t="s">
        <v>37</v>
      </c>
      <c r="AX1069" s="13" t="s">
        <v>78</v>
      </c>
      <c r="AY1069" s="235" t="s">
        <v>157</v>
      </c>
    </row>
    <row r="1070" s="2" customFormat="1" ht="24.15" customHeight="1">
      <c r="A1070" s="39"/>
      <c r="B1070" s="40"/>
      <c r="C1070" s="205" t="s">
        <v>2077</v>
      </c>
      <c r="D1070" s="205" t="s">
        <v>159</v>
      </c>
      <c r="E1070" s="206" t="s">
        <v>2078</v>
      </c>
      <c r="F1070" s="207" t="s">
        <v>2079</v>
      </c>
      <c r="G1070" s="208" t="s">
        <v>162</v>
      </c>
      <c r="H1070" s="209">
        <v>0.82799999999999996</v>
      </c>
      <c r="I1070" s="210"/>
      <c r="J1070" s="211">
        <f>ROUND(I1070*H1070,2)</f>
        <v>0</v>
      </c>
      <c r="K1070" s="207" t="s">
        <v>175</v>
      </c>
      <c r="L1070" s="45"/>
      <c r="M1070" s="212" t="s">
        <v>19</v>
      </c>
      <c r="N1070" s="213" t="s">
        <v>49</v>
      </c>
      <c r="O1070" s="85"/>
      <c r="P1070" s="214">
        <f>O1070*H1070</f>
        <v>0</v>
      </c>
      <c r="Q1070" s="214">
        <v>0.016140000000000002</v>
      </c>
      <c r="R1070" s="214">
        <f>Q1070*H1070</f>
        <v>0.013363920000000001</v>
      </c>
      <c r="S1070" s="214">
        <v>0</v>
      </c>
      <c r="T1070" s="215">
        <f>S1070*H1070</f>
        <v>0</v>
      </c>
      <c r="U1070" s="39"/>
      <c r="V1070" s="39"/>
      <c r="W1070" s="39"/>
      <c r="X1070" s="39"/>
      <c r="Y1070" s="39"/>
      <c r="Z1070" s="39"/>
      <c r="AA1070" s="39"/>
      <c r="AB1070" s="39"/>
      <c r="AC1070" s="39"/>
      <c r="AD1070" s="39"/>
      <c r="AE1070" s="39"/>
      <c r="AR1070" s="216" t="s">
        <v>268</v>
      </c>
      <c r="AT1070" s="216" t="s">
        <v>159</v>
      </c>
      <c r="AU1070" s="216" t="s">
        <v>88</v>
      </c>
      <c r="AY1070" s="18" t="s">
        <v>157</v>
      </c>
      <c r="BE1070" s="217">
        <f>IF(N1070="základní",J1070,0)</f>
        <v>0</v>
      </c>
      <c r="BF1070" s="217">
        <f>IF(N1070="snížená",J1070,0)</f>
        <v>0</v>
      </c>
      <c r="BG1070" s="217">
        <f>IF(N1070="zákl. přenesená",J1070,0)</f>
        <v>0</v>
      </c>
      <c r="BH1070" s="217">
        <f>IF(N1070="sníž. přenesená",J1070,0)</f>
        <v>0</v>
      </c>
      <c r="BI1070" s="217">
        <f>IF(N1070="nulová",J1070,0)</f>
        <v>0</v>
      </c>
      <c r="BJ1070" s="18" t="s">
        <v>86</v>
      </c>
      <c r="BK1070" s="217">
        <f>ROUND(I1070*H1070,2)</f>
        <v>0</v>
      </c>
      <c r="BL1070" s="18" t="s">
        <v>268</v>
      </c>
      <c r="BM1070" s="216" t="s">
        <v>2080</v>
      </c>
    </row>
    <row r="1071" s="2" customFormat="1">
      <c r="A1071" s="39"/>
      <c r="B1071" s="40"/>
      <c r="C1071" s="41"/>
      <c r="D1071" s="218" t="s">
        <v>166</v>
      </c>
      <c r="E1071" s="41"/>
      <c r="F1071" s="219" t="s">
        <v>2081</v>
      </c>
      <c r="G1071" s="41"/>
      <c r="H1071" s="41"/>
      <c r="I1071" s="220"/>
      <c r="J1071" s="41"/>
      <c r="K1071" s="41"/>
      <c r="L1071" s="45"/>
      <c r="M1071" s="221"/>
      <c r="N1071" s="222"/>
      <c r="O1071" s="85"/>
      <c r="P1071" s="85"/>
      <c r="Q1071" s="85"/>
      <c r="R1071" s="85"/>
      <c r="S1071" s="85"/>
      <c r="T1071" s="86"/>
      <c r="U1071" s="39"/>
      <c r="V1071" s="39"/>
      <c r="W1071" s="39"/>
      <c r="X1071" s="39"/>
      <c r="Y1071" s="39"/>
      <c r="Z1071" s="39"/>
      <c r="AA1071" s="39"/>
      <c r="AB1071" s="39"/>
      <c r="AC1071" s="39"/>
      <c r="AD1071" s="39"/>
      <c r="AE1071" s="39"/>
      <c r="AT1071" s="18" t="s">
        <v>166</v>
      </c>
      <c r="AU1071" s="18" t="s">
        <v>88</v>
      </c>
    </row>
    <row r="1072" s="13" customFormat="1">
      <c r="A1072" s="13"/>
      <c r="B1072" s="225"/>
      <c r="C1072" s="226"/>
      <c r="D1072" s="223" t="s">
        <v>170</v>
      </c>
      <c r="E1072" s="227" t="s">
        <v>19</v>
      </c>
      <c r="F1072" s="228" t="s">
        <v>2082</v>
      </c>
      <c r="G1072" s="226"/>
      <c r="H1072" s="229">
        <v>0.82799999999999996</v>
      </c>
      <c r="I1072" s="230"/>
      <c r="J1072" s="226"/>
      <c r="K1072" s="226"/>
      <c r="L1072" s="231"/>
      <c r="M1072" s="232"/>
      <c r="N1072" s="233"/>
      <c r="O1072" s="233"/>
      <c r="P1072" s="233"/>
      <c r="Q1072" s="233"/>
      <c r="R1072" s="233"/>
      <c r="S1072" s="233"/>
      <c r="T1072" s="234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T1072" s="235" t="s">
        <v>170</v>
      </c>
      <c r="AU1072" s="235" t="s">
        <v>88</v>
      </c>
      <c r="AV1072" s="13" t="s">
        <v>88</v>
      </c>
      <c r="AW1072" s="13" t="s">
        <v>37</v>
      </c>
      <c r="AX1072" s="13" t="s">
        <v>78</v>
      </c>
      <c r="AY1072" s="235" t="s">
        <v>157</v>
      </c>
    </row>
    <row r="1073" s="2" customFormat="1" ht="37.8" customHeight="1">
      <c r="A1073" s="39"/>
      <c r="B1073" s="40"/>
      <c r="C1073" s="205" t="s">
        <v>2083</v>
      </c>
      <c r="D1073" s="205" t="s">
        <v>159</v>
      </c>
      <c r="E1073" s="206" t="s">
        <v>2084</v>
      </c>
      <c r="F1073" s="207" t="s">
        <v>2085</v>
      </c>
      <c r="G1073" s="208" t="s">
        <v>1016</v>
      </c>
      <c r="H1073" s="246"/>
      <c r="I1073" s="210"/>
      <c r="J1073" s="211">
        <f>ROUND(I1073*H1073,2)</f>
        <v>0</v>
      </c>
      <c r="K1073" s="207" t="s">
        <v>175</v>
      </c>
      <c r="L1073" s="45"/>
      <c r="M1073" s="212" t="s">
        <v>19</v>
      </c>
      <c r="N1073" s="213" t="s">
        <v>49</v>
      </c>
      <c r="O1073" s="85"/>
      <c r="P1073" s="214">
        <f>O1073*H1073</f>
        <v>0</v>
      </c>
      <c r="Q1073" s="214">
        <v>0</v>
      </c>
      <c r="R1073" s="214">
        <f>Q1073*H1073</f>
        <v>0</v>
      </c>
      <c r="S1073" s="214">
        <v>0</v>
      </c>
      <c r="T1073" s="215">
        <f>S1073*H1073</f>
        <v>0</v>
      </c>
      <c r="U1073" s="39"/>
      <c r="V1073" s="39"/>
      <c r="W1073" s="39"/>
      <c r="X1073" s="39"/>
      <c r="Y1073" s="39"/>
      <c r="Z1073" s="39"/>
      <c r="AA1073" s="39"/>
      <c r="AB1073" s="39"/>
      <c r="AC1073" s="39"/>
      <c r="AD1073" s="39"/>
      <c r="AE1073" s="39"/>
      <c r="AR1073" s="216" t="s">
        <v>268</v>
      </c>
      <c r="AT1073" s="216" t="s">
        <v>159</v>
      </c>
      <c r="AU1073" s="216" t="s">
        <v>88</v>
      </c>
      <c r="AY1073" s="18" t="s">
        <v>157</v>
      </c>
      <c r="BE1073" s="217">
        <f>IF(N1073="základní",J1073,0)</f>
        <v>0</v>
      </c>
      <c r="BF1073" s="217">
        <f>IF(N1073="snížená",J1073,0)</f>
        <v>0</v>
      </c>
      <c r="BG1073" s="217">
        <f>IF(N1073="zákl. přenesená",J1073,0)</f>
        <v>0</v>
      </c>
      <c r="BH1073" s="217">
        <f>IF(N1073="sníž. přenesená",J1073,0)</f>
        <v>0</v>
      </c>
      <c r="BI1073" s="217">
        <f>IF(N1073="nulová",J1073,0)</f>
        <v>0</v>
      </c>
      <c r="BJ1073" s="18" t="s">
        <v>86</v>
      </c>
      <c r="BK1073" s="217">
        <f>ROUND(I1073*H1073,2)</f>
        <v>0</v>
      </c>
      <c r="BL1073" s="18" t="s">
        <v>268</v>
      </c>
      <c r="BM1073" s="216" t="s">
        <v>2086</v>
      </c>
    </row>
    <row r="1074" s="2" customFormat="1">
      <c r="A1074" s="39"/>
      <c r="B1074" s="40"/>
      <c r="C1074" s="41"/>
      <c r="D1074" s="218" t="s">
        <v>166</v>
      </c>
      <c r="E1074" s="41"/>
      <c r="F1074" s="219" t="s">
        <v>2087</v>
      </c>
      <c r="G1074" s="41"/>
      <c r="H1074" s="41"/>
      <c r="I1074" s="220"/>
      <c r="J1074" s="41"/>
      <c r="K1074" s="41"/>
      <c r="L1074" s="45"/>
      <c r="M1074" s="221"/>
      <c r="N1074" s="222"/>
      <c r="O1074" s="85"/>
      <c r="P1074" s="85"/>
      <c r="Q1074" s="85"/>
      <c r="R1074" s="85"/>
      <c r="S1074" s="85"/>
      <c r="T1074" s="86"/>
      <c r="U1074" s="39"/>
      <c r="V1074" s="39"/>
      <c r="W1074" s="39"/>
      <c r="X1074" s="39"/>
      <c r="Y1074" s="39"/>
      <c r="Z1074" s="39"/>
      <c r="AA1074" s="39"/>
      <c r="AB1074" s="39"/>
      <c r="AC1074" s="39"/>
      <c r="AD1074" s="39"/>
      <c r="AE1074" s="39"/>
      <c r="AT1074" s="18" t="s">
        <v>166</v>
      </c>
      <c r="AU1074" s="18" t="s">
        <v>88</v>
      </c>
    </row>
    <row r="1075" s="12" customFormat="1" ht="22.8" customHeight="1">
      <c r="A1075" s="12"/>
      <c r="B1075" s="189"/>
      <c r="C1075" s="190"/>
      <c r="D1075" s="191" t="s">
        <v>77</v>
      </c>
      <c r="E1075" s="203" t="s">
        <v>2088</v>
      </c>
      <c r="F1075" s="203" t="s">
        <v>2089</v>
      </c>
      <c r="G1075" s="190"/>
      <c r="H1075" s="190"/>
      <c r="I1075" s="193"/>
      <c r="J1075" s="204">
        <f>BK1075</f>
        <v>0</v>
      </c>
      <c r="K1075" s="190"/>
      <c r="L1075" s="195"/>
      <c r="M1075" s="196"/>
      <c r="N1075" s="197"/>
      <c r="O1075" s="197"/>
      <c r="P1075" s="198">
        <f>SUM(P1076:P1091)</f>
        <v>0</v>
      </c>
      <c r="Q1075" s="197"/>
      <c r="R1075" s="198">
        <f>SUM(R1076:R1091)</f>
        <v>0.14233799999999999</v>
      </c>
      <c r="S1075" s="197"/>
      <c r="T1075" s="199">
        <f>SUM(T1076:T1091)</f>
        <v>0</v>
      </c>
      <c r="U1075" s="12"/>
      <c r="V1075" s="12"/>
      <c r="W1075" s="12"/>
      <c r="X1075" s="12"/>
      <c r="Y1075" s="12"/>
      <c r="Z1075" s="12"/>
      <c r="AA1075" s="12"/>
      <c r="AB1075" s="12"/>
      <c r="AC1075" s="12"/>
      <c r="AD1075" s="12"/>
      <c r="AE1075" s="12"/>
      <c r="AR1075" s="200" t="s">
        <v>88</v>
      </c>
      <c r="AT1075" s="201" t="s">
        <v>77</v>
      </c>
      <c r="AU1075" s="201" t="s">
        <v>86</v>
      </c>
      <c r="AY1075" s="200" t="s">
        <v>157</v>
      </c>
      <c r="BK1075" s="202">
        <f>SUM(BK1076:BK1091)</f>
        <v>0</v>
      </c>
    </row>
    <row r="1076" s="2" customFormat="1" ht="16.5" customHeight="1">
      <c r="A1076" s="39"/>
      <c r="B1076" s="40"/>
      <c r="C1076" s="205" t="s">
        <v>2090</v>
      </c>
      <c r="D1076" s="205" t="s">
        <v>159</v>
      </c>
      <c r="E1076" s="206" t="s">
        <v>2091</v>
      </c>
      <c r="F1076" s="207" t="s">
        <v>2092</v>
      </c>
      <c r="G1076" s="208" t="s">
        <v>162</v>
      </c>
      <c r="H1076" s="209">
        <v>11.978999999999999</v>
      </c>
      <c r="I1076" s="210"/>
      <c r="J1076" s="211">
        <f>ROUND(I1076*H1076,2)</f>
        <v>0</v>
      </c>
      <c r="K1076" s="207" t="s">
        <v>175</v>
      </c>
      <c r="L1076" s="45"/>
      <c r="M1076" s="212" t="s">
        <v>19</v>
      </c>
      <c r="N1076" s="213" t="s">
        <v>49</v>
      </c>
      <c r="O1076" s="85"/>
      <c r="P1076" s="214">
        <f>O1076*H1076</f>
        <v>0</v>
      </c>
      <c r="Q1076" s="214">
        <v>0</v>
      </c>
      <c r="R1076" s="214">
        <f>Q1076*H1076</f>
        <v>0</v>
      </c>
      <c r="S1076" s="214">
        <v>0</v>
      </c>
      <c r="T1076" s="215">
        <f>S1076*H1076</f>
        <v>0</v>
      </c>
      <c r="U1076" s="39"/>
      <c r="V1076" s="39"/>
      <c r="W1076" s="39"/>
      <c r="X1076" s="39"/>
      <c r="Y1076" s="39"/>
      <c r="Z1076" s="39"/>
      <c r="AA1076" s="39"/>
      <c r="AB1076" s="39"/>
      <c r="AC1076" s="39"/>
      <c r="AD1076" s="39"/>
      <c r="AE1076" s="39"/>
      <c r="AR1076" s="216" t="s">
        <v>268</v>
      </c>
      <c r="AT1076" s="216" t="s">
        <v>159</v>
      </c>
      <c r="AU1076" s="216" t="s">
        <v>88</v>
      </c>
      <c r="AY1076" s="18" t="s">
        <v>157</v>
      </c>
      <c r="BE1076" s="217">
        <f>IF(N1076="základní",J1076,0)</f>
        <v>0</v>
      </c>
      <c r="BF1076" s="217">
        <f>IF(N1076="snížená",J1076,0)</f>
        <v>0</v>
      </c>
      <c r="BG1076" s="217">
        <f>IF(N1076="zákl. přenesená",J1076,0)</f>
        <v>0</v>
      </c>
      <c r="BH1076" s="217">
        <f>IF(N1076="sníž. přenesená",J1076,0)</f>
        <v>0</v>
      </c>
      <c r="BI1076" s="217">
        <f>IF(N1076="nulová",J1076,0)</f>
        <v>0</v>
      </c>
      <c r="BJ1076" s="18" t="s">
        <v>86</v>
      </c>
      <c r="BK1076" s="217">
        <f>ROUND(I1076*H1076,2)</f>
        <v>0</v>
      </c>
      <c r="BL1076" s="18" t="s">
        <v>268</v>
      </c>
      <c r="BM1076" s="216" t="s">
        <v>2093</v>
      </c>
    </row>
    <row r="1077" s="2" customFormat="1">
      <c r="A1077" s="39"/>
      <c r="B1077" s="40"/>
      <c r="C1077" s="41"/>
      <c r="D1077" s="218" t="s">
        <v>166</v>
      </c>
      <c r="E1077" s="41"/>
      <c r="F1077" s="219" t="s">
        <v>2094</v>
      </c>
      <c r="G1077" s="41"/>
      <c r="H1077" s="41"/>
      <c r="I1077" s="220"/>
      <c r="J1077" s="41"/>
      <c r="K1077" s="41"/>
      <c r="L1077" s="45"/>
      <c r="M1077" s="221"/>
      <c r="N1077" s="222"/>
      <c r="O1077" s="85"/>
      <c r="P1077" s="85"/>
      <c r="Q1077" s="85"/>
      <c r="R1077" s="85"/>
      <c r="S1077" s="85"/>
      <c r="T1077" s="86"/>
      <c r="U1077" s="39"/>
      <c r="V1077" s="39"/>
      <c r="W1077" s="39"/>
      <c r="X1077" s="39"/>
      <c r="Y1077" s="39"/>
      <c r="Z1077" s="39"/>
      <c r="AA1077" s="39"/>
      <c r="AB1077" s="39"/>
      <c r="AC1077" s="39"/>
      <c r="AD1077" s="39"/>
      <c r="AE1077" s="39"/>
      <c r="AT1077" s="18" t="s">
        <v>166</v>
      </c>
      <c r="AU1077" s="18" t="s">
        <v>88</v>
      </c>
    </row>
    <row r="1078" s="13" customFormat="1">
      <c r="A1078" s="13"/>
      <c r="B1078" s="225"/>
      <c r="C1078" s="226"/>
      <c r="D1078" s="223" t="s">
        <v>170</v>
      </c>
      <c r="E1078" s="227" t="s">
        <v>19</v>
      </c>
      <c r="F1078" s="228" t="s">
        <v>2003</v>
      </c>
      <c r="G1078" s="226"/>
      <c r="H1078" s="229">
        <v>11.978999999999999</v>
      </c>
      <c r="I1078" s="230"/>
      <c r="J1078" s="226"/>
      <c r="K1078" s="226"/>
      <c r="L1078" s="231"/>
      <c r="M1078" s="232"/>
      <c r="N1078" s="233"/>
      <c r="O1078" s="233"/>
      <c r="P1078" s="233"/>
      <c r="Q1078" s="233"/>
      <c r="R1078" s="233"/>
      <c r="S1078" s="233"/>
      <c r="T1078" s="234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35" t="s">
        <v>170</v>
      </c>
      <c r="AU1078" s="235" t="s">
        <v>88</v>
      </c>
      <c r="AV1078" s="13" t="s">
        <v>88</v>
      </c>
      <c r="AW1078" s="13" t="s">
        <v>37</v>
      </c>
      <c r="AX1078" s="13" t="s">
        <v>78</v>
      </c>
      <c r="AY1078" s="235" t="s">
        <v>157</v>
      </c>
    </row>
    <row r="1079" s="2" customFormat="1" ht="24.15" customHeight="1">
      <c r="A1079" s="39"/>
      <c r="B1079" s="40"/>
      <c r="C1079" s="236" t="s">
        <v>2095</v>
      </c>
      <c r="D1079" s="236" t="s">
        <v>242</v>
      </c>
      <c r="E1079" s="237" t="s">
        <v>2096</v>
      </c>
      <c r="F1079" s="238" t="s">
        <v>2097</v>
      </c>
      <c r="G1079" s="239" t="s">
        <v>162</v>
      </c>
      <c r="H1079" s="240">
        <v>13.776</v>
      </c>
      <c r="I1079" s="241"/>
      <c r="J1079" s="242">
        <f>ROUND(I1079*H1079,2)</f>
        <v>0</v>
      </c>
      <c r="K1079" s="238" t="s">
        <v>175</v>
      </c>
      <c r="L1079" s="243"/>
      <c r="M1079" s="244" t="s">
        <v>19</v>
      </c>
      <c r="N1079" s="245" t="s">
        <v>49</v>
      </c>
      <c r="O1079" s="85"/>
      <c r="P1079" s="214">
        <f>O1079*H1079</f>
        <v>0</v>
      </c>
      <c r="Q1079" s="214">
        <v>0.00050000000000000001</v>
      </c>
      <c r="R1079" s="214">
        <f>Q1079*H1079</f>
        <v>0.006888</v>
      </c>
      <c r="S1079" s="214">
        <v>0</v>
      </c>
      <c r="T1079" s="215">
        <f>S1079*H1079</f>
        <v>0</v>
      </c>
      <c r="U1079" s="39"/>
      <c r="V1079" s="39"/>
      <c r="W1079" s="39"/>
      <c r="X1079" s="39"/>
      <c r="Y1079" s="39"/>
      <c r="Z1079" s="39"/>
      <c r="AA1079" s="39"/>
      <c r="AB1079" s="39"/>
      <c r="AC1079" s="39"/>
      <c r="AD1079" s="39"/>
      <c r="AE1079" s="39"/>
      <c r="AR1079" s="216" t="s">
        <v>357</v>
      </c>
      <c r="AT1079" s="216" t="s">
        <v>242</v>
      </c>
      <c r="AU1079" s="216" t="s">
        <v>88</v>
      </c>
      <c r="AY1079" s="18" t="s">
        <v>157</v>
      </c>
      <c r="BE1079" s="217">
        <f>IF(N1079="základní",J1079,0)</f>
        <v>0</v>
      </c>
      <c r="BF1079" s="217">
        <f>IF(N1079="snížená",J1079,0)</f>
        <v>0</v>
      </c>
      <c r="BG1079" s="217">
        <f>IF(N1079="zákl. přenesená",J1079,0)</f>
        <v>0</v>
      </c>
      <c r="BH1079" s="217">
        <f>IF(N1079="sníž. přenesená",J1079,0)</f>
        <v>0</v>
      </c>
      <c r="BI1079" s="217">
        <f>IF(N1079="nulová",J1079,0)</f>
        <v>0</v>
      </c>
      <c r="BJ1079" s="18" t="s">
        <v>86</v>
      </c>
      <c r="BK1079" s="217">
        <f>ROUND(I1079*H1079,2)</f>
        <v>0</v>
      </c>
      <c r="BL1079" s="18" t="s">
        <v>268</v>
      </c>
      <c r="BM1079" s="216" t="s">
        <v>2098</v>
      </c>
    </row>
    <row r="1080" s="13" customFormat="1">
      <c r="A1080" s="13"/>
      <c r="B1080" s="225"/>
      <c r="C1080" s="226"/>
      <c r="D1080" s="223" t="s">
        <v>170</v>
      </c>
      <c r="E1080" s="226"/>
      <c r="F1080" s="228" t="s">
        <v>2099</v>
      </c>
      <c r="G1080" s="226"/>
      <c r="H1080" s="229">
        <v>13.776</v>
      </c>
      <c r="I1080" s="230"/>
      <c r="J1080" s="226"/>
      <c r="K1080" s="226"/>
      <c r="L1080" s="231"/>
      <c r="M1080" s="232"/>
      <c r="N1080" s="233"/>
      <c r="O1080" s="233"/>
      <c r="P1080" s="233"/>
      <c r="Q1080" s="233"/>
      <c r="R1080" s="233"/>
      <c r="S1080" s="233"/>
      <c r="T1080" s="234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T1080" s="235" t="s">
        <v>170</v>
      </c>
      <c r="AU1080" s="235" t="s">
        <v>88</v>
      </c>
      <c r="AV1080" s="13" t="s">
        <v>88</v>
      </c>
      <c r="AW1080" s="13" t="s">
        <v>4</v>
      </c>
      <c r="AX1080" s="13" t="s">
        <v>86</v>
      </c>
      <c r="AY1080" s="235" t="s">
        <v>157</v>
      </c>
    </row>
    <row r="1081" s="2" customFormat="1" ht="24.15" customHeight="1">
      <c r="A1081" s="39"/>
      <c r="B1081" s="40"/>
      <c r="C1081" s="205" t="s">
        <v>2100</v>
      </c>
      <c r="D1081" s="205" t="s">
        <v>159</v>
      </c>
      <c r="E1081" s="206" t="s">
        <v>2101</v>
      </c>
      <c r="F1081" s="207" t="s">
        <v>2102</v>
      </c>
      <c r="G1081" s="208" t="s">
        <v>320</v>
      </c>
      <c r="H1081" s="209">
        <v>37</v>
      </c>
      <c r="I1081" s="210"/>
      <c r="J1081" s="211">
        <f>ROUND(I1081*H1081,2)</f>
        <v>0</v>
      </c>
      <c r="K1081" s="207" t="s">
        <v>175</v>
      </c>
      <c r="L1081" s="45"/>
      <c r="M1081" s="212" t="s">
        <v>19</v>
      </c>
      <c r="N1081" s="213" t="s">
        <v>49</v>
      </c>
      <c r="O1081" s="85"/>
      <c r="P1081" s="214">
        <f>O1081*H1081</f>
        <v>0</v>
      </c>
      <c r="Q1081" s="214">
        <v>0.0029099999999999998</v>
      </c>
      <c r="R1081" s="214">
        <f>Q1081*H1081</f>
        <v>0.10766999999999999</v>
      </c>
      <c r="S1081" s="214">
        <v>0</v>
      </c>
      <c r="T1081" s="215">
        <f>S1081*H1081</f>
        <v>0</v>
      </c>
      <c r="U1081" s="39"/>
      <c r="V1081" s="39"/>
      <c r="W1081" s="39"/>
      <c r="X1081" s="39"/>
      <c r="Y1081" s="39"/>
      <c r="Z1081" s="39"/>
      <c r="AA1081" s="39"/>
      <c r="AB1081" s="39"/>
      <c r="AC1081" s="39"/>
      <c r="AD1081" s="39"/>
      <c r="AE1081" s="39"/>
      <c r="AR1081" s="216" t="s">
        <v>268</v>
      </c>
      <c r="AT1081" s="216" t="s">
        <v>159</v>
      </c>
      <c r="AU1081" s="216" t="s">
        <v>88</v>
      </c>
      <c r="AY1081" s="18" t="s">
        <v>157</v>
      </c>
      <c r="BE1081" s="217">
        <f>IF(N1081="základní",J1081,0)</f>
        <v>0</v>
      </c>
      <c r="BF1081" s="217">
        <f>IF(N1081="snížená",J1081,0)</f>
        <v>0</v>
      </c>
      <c r="BG1081" s="217">
        <f>IF(N1081="zákl. přenesená",J1081,0)</f>
        <v>0</v>
      </c>
      <c r="BH1081" s="217">
        <f>IF(N1081="sníž. přenesená",J1081,0)</f>
        <v>0</v>
      </c>
      <c r="BI1081" s="217">
        <f>IF(N1081="nulová",J1081,0)</f>
        <v>0</v>
      </c>
      <c r="BJ1081" s="18" t="s">
        <v>86</v>
      </c>
      <c r="BK1081" s="217">
        <f>ROUND(I1081*H1081,2)</f>
        <v>0</v>
      </c>
      <c r="BL1081" s="18" t="s">
        <v>268</v>
      </c>
      <c r="BM1081" s="216" t="s">
        <v>2103</v>
      </c>
    </row>
    <row r="1082" s="2" customFormat="1">
      <c r="A1082" s="39"/>
      <c r="B1082" s="40"/>
      <c r="C1082" s="41"/>
      <c r="D1082" s="218" t="s">
        <v>166</v>
      </c>
      <c r="E1082" s="41"/>
      <c r="F1082" s="219" t="s">
        <v>2104</v>
      </c>
      <c r="G1082" s="41"/>
      <c r="H1082" s="41"/>
      <c r="I1082" s="220"/>
      <c r="J1082" s="41"/>
      <c r="K1082" s="41"/>
      <c r="L1082" s="45"/>
      <c r="M1082" s="221"/>
      <c r="N1082" s="222"/>
      <c r="O1082" s="85"/>
      <c r="P1082" s="85"/>
      <c r="Q1082" s="85"/>
      <c r="R1082" s="85"/>
      <c r="S1082" s="85"/>
      <c r="T1082" s="86"/>
      <c r="U1082" s="39"/>
      <c r="V1082" s="39"/>
      <c r="W1082" s="39"/>
      <c r="X1082" s="39"/>
      <c r="Y1082" s="39"/>
      <c r="Z1082" s="39"/>
      <c r="AA1082" s="39"/>
      <c r="AB1082" s="39"/>
      <c r="AC1082" s="39"/>
      <c r="AD1082" s="39"/>
      <c r="AE1082" s="39"/>
      <c r="AT1082" s="18" t="s">
        <v>166</v>
      </c>
      <c r="AU1082" s="18" t="s">
        <v>88</v>
      </c>
    </row>
    <row r="1083" s="13" customFormat="1">
      <c r="A1083" s="13"/>
      <c r="B1083" s="225"/>
      <c r="C1083" s="226"/>
      <c r="D1083" s="223" t="s">
        <v>170</v>
      </c>
      <c r="E1083" s="227" t="s">
        <v>19</v>
      </c>
      <c r="F1083" s="228" t="s">
        <v>2105</v>
      </c>
      <c r="G1083" s="226"/>
      <c r="H1083" s="229">
        <v>37</v>
      </c>
      <c r="I1083" s="230"/>
      <c r="J1083" s="226"/>
      <c r="K1083" s="226"/>
      <c r="L1083" s="231"/>
      <c r="M1083" s="232"/>
      <c r="N1083" s="233"/>
      <c r="O1083" s="233"/>
      <c r="P1083" s="233"/>
      <c r="Q1083" s="233"/>
      <c r="R1083" s="233"/>
      <c r="S1083" s="233"/>
      <c r="T1083" s="234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T1083" s="235" t="s">
        <v>170</v>
      </c>
      <c r="AU1083" s="235" t="s">
        <v>88</v>
      </c>
      <c r="AV1083" s="13" t="s">
        <v>88</v>
      </c>
      <c r="AW1083" s="13" t="s">
        <v>37</v>
      </c>
      <c r="AX1083" s="13" t="s">
        <v>78</v>
      </c>
      <c r="AY1083" s="235" t="s">
        <v>157</v>
      </c>
    </row>
    <row r="1084" s="2" customFormat="1" ht="16.5" customHeight="1">
      <c r="A1084" s="39"/>
      <c r="B1084" s="40"/>
      <c r="C1084" s="205" t="s">
        <v>2106</v>
      </c>
      <c r="D1084" s="205" t="s">
        <v>159</v>
      </c>
      <c r="E1084" s="206" t="s">
        <v>2107</v>
      </c>
      <c r="F1084" s="207" t="s">
        <v>2108</v>
      </c>
      <c r="G1084" s="208" t="s">
        <v>320</v>
      </c>
      <c r="H1084" s="209">
        <v>24</v>
      </c>
      <c r="I1084" s="210"/>
      <c r="J1084" s="211">
        <f>ROUND(I1084*H1084,2)</f>
        <v>0</v>
      </c>
      <c r="K1084" s="207" t="s">
        <v>175</v>
      </c>
      <c r="L1084" s="45"/>
      <c r="M1084" s="212" t="s">
        <v>19</v>
      </c>
      <c r="N1084" s="213" t="s">
        <v>49</v>
      </c>
      <c r="O1084" s="85"/>
      <c r="P1084" s="214">
        <f>O1084*H1084</f>
        <v>0</v>
      </c>
      <c r="Q1084" s="214">
        <v>0.0011199999999999999</v>
      </c>
      <c r="R1084" s="214">
        <f>Q1084*H1084</f>
        <v>0.026879999999999998</v>
      </c>
      <c r="S1084" s="214">
        <v>0</v>
      </c>
      <c r="T1084" s="215">
        <f>S1084*H1084</f>
        <v>0</v>
      </c>
      <c r="U1084" s="39"/>
      <c r="V1084" s="39"/>
      <c r="W1084" s="39"/>
      <c r="X1084" s="39"/>
      <c r="Y1084" s="39"/>
      <c r="Z1084" s="39"/>
      <c r="AA1084" s="39"/>
      <c r="AB1084" s="39"/>
      <c r="AC1084" s="39"/>
      <c r="AD1084" s="39"/>
      <c r="AE1084" s="39"/>
      <c r="AR1084" s="216" t="s">
        <v>268</v>
      </c>
      <c r="AT1084" s="216" t="s">
        <v>159</v>
      </c>
      <c r="AU1084" s="216" t="s">
        <v>88</v>
      </c>
      <c r="AY1084" s="18" t="s">
        <v>157</v>
      </c>
      <c r="BE1084" s="217">
        <f>IF(N1084="základní",J1084,0)</f>
        <v>0</v>
      </c>
      <c r="BF1084" s="217">
        <f>IF(N1084="snížená",J1084,0)</f>
        <v>0</v>
      </c>
      <c r="BG1084" s="217">
        <f>IF(N1084="zákl. přenesená",J1084,0)</f>
        <v>0</v>
      </c>
      <c r="BH1084" s="217">
        <f>IF(N1084="sníž. přenesená",J1084,0)</f>
        <v>0</v>
      </c>
      <c r="BI1084" s="217">
        <f>IF(N1084="nulová",J1084,0)</f>
        <v>0</v>
      </c>
      <c r="BJ1084" s="18" t="s">
        <v>86</v>
      </c>
      <c r="BK1084" s="217">
        <f>ROUND(I1084*H1084,2)</f>
        <v>0</v>
      </c>
      <c r="BL1084" s="18" t="s">
        <v>268</v>
      </c>
      <c r="BM1084" s="216" t="s">
        <v>2109</v>
      </c>
    </row>
    <row r="1085" s="2" customFormat="1">
      <c r="A1085" s="39"/>
      <c r="B1085" s="40"/>
      <c r="C1085" s="41"/>
      <c r="D1085" s="218" t="s">
        <v>166</v>
      </c>
      <c r="E1085" s="41"/>
      <c r="F1085" s="219" t="s">
        <v>2110</v>
      </c>
      <c r="G1085" s="41"/>
      <c r="H1085" s="41"/>
      <c r="I1085" s="220"/>
      <c r="J1085" s="41"/>
      <c r="K1085" s="41"/>
      <c r="L1085" s="45"/>
      <c r="M1085" s="221"/>
      <c r="N1085" s="222"/>
      <c r="O1085" s="85"/>
      <c r="P1085" s="85"/>
      <c r="Q1085" s="85"/>
      <c r="R1085" s="85"/>
      <c r="S1085" s="85"/>
      <c r="T1085" s="86"/>
      <c r="U1085" s="39"/>
      <c r="V1085" s="39"/>
      <c r="W1085" s="39"/>
      <c r="X1085" s="39"/>
      <c r="Y1085" s="39"/>
      <c r="Z1085" s="39"/>
      <c r="AA1085" s="39"/>
      <c r="AB1085" s="39"/>
      <c r="AC1085" s="39"/>
      <c r="AD1085" s="39"/>
      <c r="AE1085" s="39"/>
      <c r="AT1085" s="18" t="s">
        <v>166</v>
      </c>
      <c r="AU1085" s="18" t="s">
        <v>88</v>
      </c>
    </row>
    <row r="1086" s="13" customFormat="1">
      <c r="A1086" s="13"/>
      <c r="B1086" s="225"/>
      <c r="C1086" s="226"/>
      <c r="D1086" s="223" t="s">
        <v>170</v>
      </c>
      <c r="E1086" s="227" t="s">
        <v>19</v>
      </c>
      <c r="F1086" s="228" t="s">
        <v>2111</v>
      </c>
      <c r="G1086" s="226"/>
      <c r="H1086" s="229">
        <v>24</v>
      </c>
      <c r="I1086" s="230"/>
      <c r="J1086" s="226"/>
      <c r="K1086" s="226"/>
      <c r="L1086" s="231"/>
      <c r="M1086" s="232"/>
      <c r="N1086" s="233"/>
      <c r="O1086" s="233"/>
      <c r="P1086" s="233"/>
      <c r="Q1086" s="233"/>
      <c r="R1086" s="233"/>
      <c r="S1086" s="233"/>
      <c r="T1086" s="234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T1086" s="235" t="s">
        <v>170</v>
      </c>
      <c r="AU1086" s="235" t="s">
        <v>88</v>
      </c>
      <c r="AV1086" s="13" t="s">
        <v>88</v>
      </c>
      <c r="AW1086" s="13" t="s">
        <v>37</v>
      </c>
      <c r="AX1086" s="13" t="s">
        <v>78</v>
      </c>
      <c r="AY1086" s="235" t="s">
        <v>157</v>
      </c>
    </row>
    <row r="1087" s="2" customFormat="1" ht="24.15" customHeight="1">
      <c r="A1087" s="39"/>
      <c r="B1087" s="40"/>
      <c r="C1087" s="205" t="s">
        <v>2112</v>
      </c>
      <c r="D1087" s="205" t="s">
        <v>159</v>
      </c>
      <c r="E1087" s="206" t="s">
        <v>2113</v>
      </c>
      <c r="F1087" s="207" t="s">
        <v>2114</v>
      </c>
      <c r="G1087" s="208" t="s">
        <v>271</v>
      </c>
      <c r="H1087" s="209">
        <v>2</v>
      </c>
      <c r="I1087" s="210"/>
      <c r="J1087" s="211">
        <f>ROUND(I1087*H1087,2)</f>
        <v>0</v>
      </c>
      <c r="K1087" s="207" t="s">
        <v>175</v>
      </c>
      <c r="L1087" s="45"/>
      <c r="M1087" s="212" t="s">
        <v>19</v>
      </c>
      <c r="N1087" s="213" t="s">
        <v>49</v>
      </c>
      <c r="O1087" s="85"/>
      <c r="P1087" s="214">
        <f>O1087*H1087</f>
        <v>0</v>
      </c>
      <c r="Q1087" s="214">
        <v>0.00044999999999999999</v>
      </c>
      <c r="R1087" s="214">
        <f>Q1087*H1087</f>
        <v>0.00089999999999999998</v>
      </c>
      <c r="S1087" s="214">
        <v>0</v>
      </c>
      <c r="T1087" s="215">
        <f>S1087*H1087</f>
        <v>0</v>
      </c>
      <c r="U1087" s="39"/>
      <c r="V1087" s="39"/>
      <c r="W1087" s="39"/>
      <c r="X1087" s="39"/>
      <c r="Y1087" s="39"/>
      <c r="Z1087" s="39"/>
      <c r="AA1087" s="39"/>
      <c r="AB1087" s="39"/>
      <c r="AC1087" s="39"/>
      <c r="AD1087" s="39"/>
      <c r="AE1087" s="39"/>
      <c r="AR1087" s="216" t="s">
        <v>268</v>
      </c>
      <c r="AT1087" s="216" t="s">
        <v>159</v>
      </c>
      <c r="AU1087" s="216" t="s">
        <v>88</v>
      </c>
      <c r="AY1087" s="18" t="s">
        <v>157</v>
      </c>
      <c r="BE1087" s="217">
        <f>IF(N1087="základní",J1087,0)</f>
        <v>0</v>
      </c>
      <c r="BF1087" s="217">
        <f>IF(N1087="snížená",J1087,0)</f>
        <v>0</v>
      </c>
      <c r="BG1087" s="217">
        <f>IF(N1087="zákl. přenesená",J1087,0)</f>
        <v>0</v>
      </c>
      <c r="BH1087" s="217">
        <f>IF(N1087="sníž. přenesená",J1087,0)</f>
        <v>0</v>
      </c>
      <c r="BI1087" s="217">
        <f>IF(N1087="nulová",J1087,0)</f>
        <v>0</v>
      </c>
      <c r="BJ1087" s="18" t="s">
        <v>86</v>
      </c>
      <c r="BK1087" s="217">
        <f>ROUND(I1087*H1087,2)</f>
        <v>0</v>
      </c>
      <c r="BL1087" s="18" t="s">
        <v>268</v>
      </c>
      <c r="BM1087" s="216" t="s">
        <v>2115</v>
      </c>
    </row>
    <row r="1088" s="2" customFormat="1">
      <c r="A1088" s="39"/>
      <c r="B1088" s="40"/>
      <c r="C1088" s="41"/>
      <c r="D1088" s="218" t="s">
        <v>166</v>
      </c>
      <c r="E1088" s="41"/>
      <c r="F1088" s="219" t="s">
        <v>2116</v>
      </c>
      <c r="G1088" s="41"/>
      <c r="H1088" s="41"/>
      <c r="I1088" s="220"/>
      <c r="J1088" s="41"/>
      <c r="K1088" s="41"/>
      <c r="L1088" s="45"/>
      <c r="M1088" s="221"/>
      <c r="N1088" s="222"/>
      <c r="O1088" s="85"/>
      <c r="P1088" s="85"/>
      <c r="Q1088" s="85"/>
      <c r="R1088" s="85"/>
      <c r="S1088" s="85"/>
      <c r="T1088" s="86"/>
      <c r="U1088" s="39"/>
      <c r="V1088" s="39"/>
      <c r="W1088" s="39"/>
      <c r="X1088" s="39"/>
      <c r="Y1088" s="39"/>
      <c r="Z1088" s="39"/>
      <c r="AA1088" s="39"/>
      <c r="AB1088" s="39"/>
      <c r="AC1088" s="39"/>
      <c r="AD1088" s="39"/>
      <c r="AE1088" s="39"/>
      <c r="AT1088" s="18" t="s">
        <v>166</v>
      </c>
      <c r="AU1088" s="18" t="s">
        <v>88</v>
      </c>
    </row>
    <row r="1089" s="13" customFormat="1">
      <c r="A1089" s="13"/>
      <c r="B1089" s="225"/>
      <c r="C1089" s="226"/>
      <c r="D1089" s="223" t="s">
        <v>170</v>
      </c>
      <c r="E1089" s="227" t="s">
        <v>19</v>
      </c>
      <c r="F1089" s="228" t="s">
        <v>2117</v>
      </c>
      <c r="G1089" s="226"/>
      <c r="H1089" s="229">
        <v>2</v>
      </c>
      <c r="I1089" s="230"/>
      <c r="J1089" s="226"/>
      <c r="K1089" s="226"/>
      <c r="L1089" s="231"/>
      <c r="M1089" s="232"/>
      <c r="N1089" s="233"/>
      <c r="O1089" s="233"/>
      <c r="P1089" s="233"/>
      <c r="Q1089" s="233"/>
      <c r="R1089" s="233"/>
      <c r="S1089" s="233"/>
      <c r="T1089" s="234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T1089" s="235" t="s">
        <v>170</v>
      </c>
      <c r="AU1089" s="235" t="s">
        <v>88</v>
      </c>
      <c r="AV1089" s="13" t="s">
        <v>88</v>
      </c>
      <c r="AW1089" s="13" t="s">
        <v>37</v>
      </c>
      <c r="AX1089" s="13" t="s">
        <v>78</v>
      </c>
      <c r="AY1089" s="235" t="s">
        <v>157</v>
      </c>
    </row>
    <row r="1090" s="2" customFormat="1" ht="24.15" customHeight="1">
      <c r="A1090" s="39"/>
      <c r="B1090" s="40"/>
      <c r="C1090" s="205" t="s">
        <v>2118</v>
      </c>
      <c r="D1090" s="205" t="s">
        <v>159</v>
      </c>
      <c r="E1090" s="206" t="s">
        <v>2119</v>
      </c>
      <c r="F1090" s="207" t="s">
        <v>2120</v>
      </c>
      <c r="G1090" s="208" t="s">
        <v>1016</v>
      </c>
      <c r="H1090" s="246"/>
      <c r="I1090" s="210"/>
      <c r="J1090" s="211">
        <f>ROUND(I1090*H1090,2)</f>
        <v>0</v>
      </c>
      <c r="K1090" s="207" t="s">
        <v>175</v>
      </c>
      <c r="L1090" s="45"/>
      <c r="M1090" s="212" t="s">
        <v>19</v>
      </c>
      <c r="N1090" s="213" t="s">
        <v>49</v>
      </c>
      <c r="O1090" s="85"/>
      <c r="P1090" s="214">
        <f>O1090*H1090</f>
        <v>0</v>
      </c>
      <c r="Q1090" s="214">
        <v>0</v>
      </c>
      <c r="R1090" s="214">
        <f>Q1090*H1090</f>
        <v>0</v>
      </c>
      <c r="S1090" s="214">
        <v>0</v>
      </c>
      <c r="T1090" s="215">
        <f>S1090*H1090</f>
        <v>0</v>
      </c>
      <c r="U1090" s="39"/>
      <c r="V1090" s="39"/>
      <c r="W1090" s="39"/>
      <c r="X1090" s="39"/>
      <c r="Y1090" s="39"/>
      <c r="Z1090" s="39"/>
      <c r="AA1090" s="39"/>
      <c r="AB1090" s="39"/>
      <c r="AC1090" s="39"/>
      <c r="AD1090" s="39"/>
      <c r="AE1090" s="39"/>
      <c r="AR1090" s="216" t="s">
        <v>268</v>
      </c>
      <c r="AT1090" s="216" t="s">
        <v>159</v>
      </c>
      <c r="AU1090" s="216" t="s">
        <v>88</v>
      </c>
      <c r="AY1090" s="18" t="s">
        <v>157</v>
      </c>
      <c r="BE1090" s="217">
        <f>IF(N1090="základní",J1090,0)</f>
        <v>0</v>
      </c>
      <c r="BF1090" s="217">
        <f>IF(N1090="snížená",J1090,0)</f>
        <v>0</v>
      </c>
      <c r="BG1090" s="217">
        <f>IF(N1090="zákl. přenesená",J1090,0)</f>
        <v>0</v>
      </c>
      <c r="BH1090" s="217">
        <f>IF(N1090="sníž. přenesená",J1090,0)</f>
        <v>0</v>
      </c>
      <c r="BI1090" s="217">
        <f>IF(N1090="nulová",J1090,0)</f>
        <v>0</v>
      </c>
      <c r="BJ1090" s="18" t="s">
        <v>86</v>
      </c>
      <c r="BK1090" s="217">
        <f>ROUND(I1090*H1090,2)</f>
        <v>0</v>
      </c>
      <c r="BL1090" s="18" t="s">
        <v>268</v>
      </c>
      <c r="BM1090" s="216" t="s">
        <v>2121</v>
      </c>
    </row>
    <row r="1091" s="2" customFormat="1">
      <c r="A1091" s="39"/>
      <c r="B1091" s="40"/>
      <c r="C1091" s="41"/>
      <c r="D1091" s="218" t="s">
        <v>166</v>
      </c>
      <c r="E1091" s="41"/>
      <c r="F1091" s="219" t="s">
        <v>2122</v>
      </c>
      <c r="G1091" s="41"/>
      <c r="H1091" s="41"/>
      <c r="I1091" s="220"/>
      <c r="J1091" s="41"/>
      <c r="K1091" s="41"/>
      <c r="L1091" s="45"/>
      <c r="M1091" s="221"/>
      <c r="N1091" s="222"/>
      <c r="O1091" s="85"/>
      <c r="P1091" s="85"/>
      <c r="Q1091" s="85"/>
      <c r="R1091" s="85"/>
      <c r="S1091" s="85"/>
      <c r="T1091" s="86"/>
      <c r="U1091" s="39"/>
      <c r="V1091" s="39"/>
      <c r="W1091" s="39"/>
      <c r="X1091" s="39"/>
      <c r="Y1091" s="39"/>
      <c r="Z1091" s="39"/>
      <c r="AA1091" s="39"/>
      <c r="AB1091" s="39"/>
      <c r="AC1091" s="39"/>
      <c r="AD1091" s="39"/>
      <c r="AE1091" s="39"/>
      <c r="AT1091" s="18" t="s">
        <v>166</v>
      </c>
      <c r="AU1091" s="18" t="s">
        <v>88</v>
      </c>
    </row>
    <row r="1092" s="12" customFormat="1" ht="22.8" customHeight="1">
      <c r="A1092" s="12"/>
      <c r="B1092" s="189"/>
      <c r="C1092" s="190"/>
      <c r="D1092" s="191" t="s">
        <v>77</v>
      </c>
      <c r="E1092" s="203" t="s">
        <v>2123</v>
      </c>
      <c r="F1092" s="203" t="s">
        <v>2124</v>
      </c>
      <c r="G1092" s="190"/>
      <c r="H1092" s="190"/>
      <c r="I1092" s="193"/>
      <c r="J1092" s="204">
        <f>BK1092</f>
        <v>0</v>
      </c>
      <c r="K1092" s="190"/>
      <c r="L1092" s="195"/>
      <c r="M1092" s="196"/>
      <c r="N1092" s="197"/>
      <c r="O1092" s="197"/>
      <c r="P1092" s="198">
        <f>SUM(P1093:P1131)</f>
        <v>0</v>
      </c>
      <c r="Q1092" s="197"/>
      <c r="R1092" s="198">
        <f>SUM(R1093:R1131)</f>
        <v>1213.7040113000001</v>
      </c>
      <c r="S1092" s="197"/>
      <c r="T1092" s="199">
        <f>SUM(T1093:T1131)</f>
        <v>0</v>
      </c>
      <c r="U1092" s="12"/>
      <c r="V1092" s="12"/>
      <c r="W1092" s="12"/>
      <c r="X1092" s="12"/>
      <c r="Y1092" s="12"/>
      <c r="Z1092" s="12"/>
      <c r="AA1092" s="12"/>
      <c r="AB1092" s="12"/>
      <c r="AC1092" s="12"/>
      <c r="AD1092" s="12"/>
      <c r="AE1092" s="12"/>
      <c r="AR1092" s="200" t="s">
        <v>88</v>
      </c>
      <c r="AT1092" s="201" t="s">
        <v>77</v>
      </c>
      <c r="AU1092" s="201" t="s">
        <v>86</v>
      </c>
      <c r="AY1092" s="200" t="s">
        <v>157</v>
      </c>
      <c r="BK1092" s="202">
        <f>SUM(BK1093:BK1131)</f>
        <v>0</v>
      </c>
    </row>
    <row r="1093" s="2" customFormat="1" ht="21.75" customHeight="1">
      <c r="A1093" s="39"/>
      <c r="B1093" s="40"/>
      <c r="C1093" s="205" t="s">
        <v>2125</v>
      </c>
      <c r="D1093" s="205" t="s">
        <v>159</v>
      </c>
      <c r="E1093" s="206" t="s">
        <v>2126</v>
      </c>
      <c r="F1093" s="207" t="s">
        <v>2127</v>
      </c>
      <c r="G1093" s="208" t="s">
        <v>162</v>
      </c>
      <c r="H1093" s="209">
        <v>120.589</v>
      </c>
      <c r="I1093" s="210"/>
      <c r="J1093" s="211">
        <f>ROUND(I1093*H1093,2)</f>
        <v>0</v>
      </c>
      <c r="K1093" s="207" t="s">
        <v>175</v>
      </c>
      <c r="L1093" s="45"/>
      <c r="M1093" s="212" t="s">
        <v>19</v>
      </c>
      <c r="N1093" s="213" t="s">
        <v>49</v>
      </c>
      <c r="O1093" s="85"/>
      <c r="P1093" s="214">
        <f>O1093*H1093</f>
        <v>0</v>
      </c>
      <c r="Q1093" s="214">
        <v>0.00012</v>
      </c>
      <c r="R1093" s="214">
        <f>Q1093*H1093</f>
        <v>0.01447068</v>
      </c>
      <c r="S1093" s="214">
        <v>0</v>
      </c>
      <c r="T1093" s="215">
        <f>S1093*H1093</f>
        <v>0</v>
      </c>
      <c r="U1093" s="39"/>
      <c r="V1093" s="39"/>
      <c r="W1093" s="39"/>
      <c r="X1093" s="39"/>
      <c r="Y1093" s="39"/>
      <c r="Z1093" s="39"/>
      <c r="AA1093" s="39"/>
      <c r="AB1093" s="39"/>
      <c r="AC1093" s="39"/>
      <c r="AD1093" s="39"/>
      <c r="AE1093" s="39"/>
      <c r="AR1093" s="216" t="s">
        <v>268</v>
      </c>
      <c r="AT1093" s="216" t="s">
        <v>159</v>
      </c>
      <c r="AU1093" s="216" t="s">
        <v>88</v>
      </c>
      <c r="AY1093" s="18" t="s">
        <v>157</v>
      </c>
      <c r="BE1093" s="217">
        <f>IF(N1093="základní",J1093,0)</f>
        <v>0</v>
      </c>
      <c r="BF1093" s="217">
        <f>IF(N1093="snížená",J1093,0)</f>
        <v>0</v>
      </c>
      <c r="BG1093" s="217">
        <f>IF(N1093="zákl. přenesená",J1093,0)</f>
        <v>0</v>
      </c>
      <c r="BH1093" s="217">
        <f>IF(N1093="sníž. přenesená",J1093,0)</f>
        <v>0</v>
      </c>
      <c r="BI1093" s="217">
        <f>IF(N1093="nulová",J1093,0)</f>
        <v>0</v>
      </c>
      <c r="BJ1093" s="18" t="s">
        <v>86</v>
      </c>
      <c r="BK1093" s="217">
        <f>ROUND(I1093*H1093,2)</f>
        <v>0</v>
      </c>
      <c r="BL1093" s="18" t="s">
        <v>268</v>
      </c>
      <c r="BM1093" s="216" t="s">
        <v>2128</v>
      </c>
    </row>
    <row r="1094" s="2" customFormat="1">
      <c r="A1094" s="39"/>
      <c r="B1094" s="40"/>
      <c r="C1094" s="41"/>
      <c r="D1094" s="218" t="s">
        <v>166</v>
      </c>
      <c r="E1094" s="41"/>
      <c r="F1094" s="219" t="s">
        <v>2129</v>
      </c>
      <c r="G1094" s="41"/>
      <c r="H1094" s="41"/>
      <c r="I1094" s="220"/>
      <c r="J1094" s="41"/>
      <c r="K1094" s="41"/>
      <c r="L1094" s="45"/>
      <c r="M1094" s="221"/>
      <c r="N1094" s="222"/>
      <c r="O1094" s="85"/>
      <c r="P1094" s="85"/>
      <c r="Q1094" s="85"/>
      <c r="R1094" s="85"/>
      <c r="S1094" s="85"/>
      <c r="T1094" s="86"/>
      <c r="U1094" s="39"/>
      <c r="V1094" s="39"/>
      <c r="W1094" s="39"/>
      <c r="X1094" s="39"/>
      <c r="Y1094" s="39"/>
      <c r="Z1094" s="39"/>
      <c r="AA1094" s="39"/>
      <c r="AB1094" s="39"/>
      <c r="AC1094" s="39"/>
      <c r="AD1094" s="39"/>
      <c r="AE1094" s="39"/>
      <c r="AT1094" s="18" t="s">
        <v>166</v>
      </c>
      <c r="AU1094" s="18" t="s">
        <v>88</v>
      </c>
    </row>
    <row r="1095" s="13" customFormat="1">
      <c r="A1095" s="13"/>
      <c r="B1095" s="225"/>
      <c r="C1095" s="226"/>
      <c r="D1095" s="223" t="s">
        <v>170</v>
      </c>
      <c r="E1095" s="227" t="s">
        <v>19</v>
      </c>
      <c r="F1095" s="228" t="s">
        <v>2130</v>
      </c>
      <c r="G1095" s="226"/>
      <c r="H1095" s="229">
        <v>120.589</v>
      </c>
      <c r="I1095" s="230"/>
      <c r="J1095" s="226"/>
      <c r="K1095" s="226"/>
      <c r="L1095" s="231"/>
      <c r="M1095" s="232"/>
      <c r="N1095" s="233"/>
      <c r="O1095" s="233"/>
      <c r="P1095" s="233"/>
      <c r="Q1095" s="233"/>
      <c r="R1095" s="233"/>
      <c r="S1095" s="233"/>
      <c r="T1095" s="234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T1095" s="235" t="s">
        <v>170</v>
      </c>
      <c r="AU1095" s="235" t="s">
        <v>88</v>
      </c>
      <c r="AV1095" s="13" t="s">
        <v>88</v>
      </c>
      <c r="AW1095" s="13" t="s">
        <v>37</v>
      </c>
      <c r="AX1095" s="13" t="s">
        <v>78</v>
      </c>
      <c r="AY1095" s="235" t="s">
        <v>157</v>
      </c>
    </row>
    <row r="1096" s="2" customFormat="1" ht="16.5" customHeight="1">
      <c r="A1096" s="39"/>
      <c r="B1096" s="40"/>
      <c r="C1096" s="236" t="s">
        <v>2131</v>
      </c>
      <c r="D1096" s="236" t="s">
        <v>242</v>
      </c>
      <c r="E1096" s="237" t="s">
        <v>2132</v>
      </c>
      <c r="F1096" s="238" t="s">
        <v>2133</v>
      </c>
      <c r="G1096" s="239" t="s">
        <v>320</v>
      </c>
      <c r="H1096" s="240">
        <v>2059.9789999999998</v>
      </c>
      <c r="I1096" s="241"/>
      <c r="J1096" s="242">
        <f>ROUND(I1096*H1096,2)</f>
        <v>0</v>
      </c>
      <c r="K1096" s="238" t="s">
        <v>19</v>
      </c>
      <c r="L1096" s="243"/>
      <c r="M1096" s="244" t="s">
        <v>19</v>
      </c>
      <c r="N1096" s="245" t="s">
        <v>49</v>
      </c>
      <c r="O1096" s="85"/>
      <c r="P1096" s="214">
        <f>O1096*H1096</f>
        <v>0</v>
      </c>
      <c r="Q1096" s="214">
        <v>0.55000000000000004</v>
      </c>
      <c r="R1096" s="214">
        <f>Q1096*H1096</f>
        <v>1132.9884500000001</v>
      </c>
      <c r="S1096" s="214">
        <v>0</v>
      </c>
      <c r="T1096" s="215">
        <f>S1096*H1096</f>
        <v>0</v>
      </c>
      <c r="U1096" s="39"/>
      <c r="V1096" s="39"/>
      <c r="W1096" s="39"/>
      <c r="X1096" s="39"/>
      <c r="Y1096" s="39"/>
      <c r="Z1096" s="39"/>
      <c r="AA1096" s="39"/>
      <c r="AB1096" s="39"/>
      <c r="AC1096" s="39"/>
      <c r="AD1096" s="39"/>
      <c r="AE1096" s="39"/>
      <c r="AR1096" s="216" t="s">
        <v>357</v>
      </c>
      <c r="AT1096" s="216" t="s">
        <v>242</v>
      </c>
      <c r="AU1096" s="216" t="s">
        <v>88</v>
      </c>
      <c r="AY1096" s="18" t="s">
        <v>157</v>
      </c>
      <c r="BE1096" s="217">
        <f>IF(N1096="základní",J1096,0)</f>
        <v>0</v>
      </c>
      <c r="BF1096" s="217">
        <f>IF(N1096="snížená",J1096,0)</f>
        <v>0</v>
      </c>
      <c r="BG1096" s="217">
        <f>IF(N1096="zákl. přenesená",J1096,0)</f>
        <v>0</v>
      </c>
      <c r="BH1096" s="217">
        <f>IF(N1096="sníž. přenesená",J1096,0)</f>
        <v>0</v>
      </c>
      <c r="BI1096" s="217">
        <f>IF(N1096="nulová",J1096,0)</f>
        <v>0</v>
      </c>
      <c r="BJ1096" s="18" t="s">
        <v>86</v>
      </c>
      <c r="BK1096" s="217">
        <f>ROUND(I1096*H1096,2)</f>
        <v>0</v>
      </c>
      <c r="BL1096" s="18" t="s">
        <v>268</v>
      </c>
      <c r="BM1096" s="216" t="s">
        <v>2134</v>
      </c>
    </row>
    <row r="1097" s="13" customFormat="1">
      <c r="A1097" s="13"/>
      <c r="B1097" s="225"/>
      <c r="C1097" s="226"/>
      <c r="D1097" s="223" t="s">
        <v>170</v>
      </c>
      <c r="E1097" s="227" t="s">
        <v>19</v>
      </c>
      <c r="F1097" s="228" t="s">
        <v>2135</v>
      </c>
      <c r="G1097" s="226"/>
      <c r="H1097" s="229">
        <v>2009.7360000000001</v>
      </c>
      <c r="I1097" s="230"/>
      <c r="J1097" s="226"/>
      <c r="K1097" s="226"/>
      <c r="L1097" s="231"/>
      <c r="M1097" s="232"/>
      <c r="N1097" s="233"/>
      <c r="O1097" s="233"/>
      <c r="P1097" s="233"/>
      <c r="Q1097" s="233"/>
      <c r="R1097" s="233"/>
      <c r="S1097" s="233"/>
      <c r="T1097" s="234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T1097" s="235" t="s">
        <v>170</v>
      </c>
      <c r="AU1097" s="235" t="s">
        <v>88</v>
      </c>
      <c r="AV1097" s="13" t="s">
        <v>88</v>
      </c>
      <c r="AW1097" s="13" t="s">
        <v>37</v>
      </c>
      <c r="AX1097" s="13" t="s">
        <v>78</v>
      </c>
      <c r="AY1097" s="235" t="s">
        <v>157</v>
      </c>
    </row>
    <row r="1098" s="13" customFormat="1">
      <c r="A1098" s="13"/>
      <c r="B1098" s="225"/>
      <c r="C1098" s="226"/>
      <c r="D1098" s="223" t="s">
        <v>170</v>
      </c>
      <c r="E1098" s="226"/>
      <c r="F1098" s="228" t="s">
        <v>2136</v>
      </c>
      <c r="G1098" s="226"/>
      <c r="H1098" s="229">
        <v>2059.9789999999998</v>
      </c>
      <c r="I1098" s="230"/>
      <c r="J1098" s="226"/>
      <c r="K1098" s="226"/>
      <c r="L1098" s="231"/>
      <c r="M1098" s="232"/>
      <c r="N1098" s="233"/>
      <c r="O1098" s="233"/>
      <c r="P1098" s="233"/>
      <c r="Q1098" s="233"/>
      <c r="R1098" s="233"/>
      <c r="S1098" s="233"/>
      <c r="T1098" s="234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T1098" s="235" t="s">
        <v>170</v>
      </c>
      <c r="AU1098" s="235" t="s">
        <v>88</v>
      </c>
      <c r="AV1098" s="13" t="s">
        <v>88</v>
      </c>
      <c r="AW1098" s="13" t="s">
        <v>4</v>
      </c>
      <c r="AX1098" s="13" t="s">
        <v>86</v>
      </c>
      <c r="AY1098" s="235" t="s">
        <v>157</v>
      </c>
    </row>
    <row r="1099" s="2" customFormat="1" ht="21.75" customHeight="1">
      <c r="A1099" s="39"/>
      <c r="B1099" s="40"/>
      <c r="C1099" s="205" t="s">
        <v>2137</v>
      </c>
      <c r="D1099" s="205" t="s">
        <v>159</v>
      </c>
      <c r="E1099" s="206" t="s">
        <v>2138</v>
      </c>
      <c r="F1099" s="207" t="s">
        <v>2139</v>
      </c>
      <c r="G1099" s="208" t="s">
        <v>320</v>
      </c>
      <c r="H1099" s="209">
        <v>142.91999999999999</v>
      </c>
      <c r="I1099" s="210"/>
      <c r="J1099" s="211">
        <f>ROUND(I1099*H1099,2)</f>
        <v>0</v>
      </c>
      <c r="K1099" s="207" t="s">
        <v>175</v>
      </c>
      <c r="L1099" s="45"/>
      <c r="M1099" s="212" t="s">
        <v>19</v>
      </c>
      <c r="N1099" s="213" t="s">
        <v>49</v>
      </c>
      <c r="O1099" s="85"/>
      <c r="P1099" s="214">
        <f>O1099*H1099</f>
        <v>0</v>
      </c>
      <c r="Q1099" s="214">
        <v>0.00012999999999999999</v>
      </c>
      <c r="R1099" s="214">
        <f>Q1099*H1099</f>
        <v>0.018579599999999998</v>
      </c>
      <c r="S1099" s="214">
        <v>0</v>
      </c>
      <c r="T1099" s="215">
        <f>S1099*H1099</f>
        <v>0</v>
      </c>
      <c r="U1099" s="39"/>
      <c r="V1099" s="39"/>
      <c r="W1099" s="39"/>
      <c r="X1099" s="39"/>
      <c r="Y1099" s="39"/>
      <c r="Z1099" s="39"/>
      <c r="AA1099" s="39"/>
      <c r="AB1099" s="39"/>
      <c r="AC1099" s="39"/>
      <c r="AD1099" s="39"/>
      <c r="AE1099" s="39"/>
      <c r="AR1099" s="216" t="s">
        <v>268</v>
      </c>
      <c r="AT1099" s="216" t="s">
        <v>159</v>
      </c>
      <c r="AU1099" s="216" t="s">
        <v>88</v>
      </c>
      <c r="AY1099" s="18" t="s">
        <v>157</v>
      </c>
      <c r="BE1099" s="217">
        <f>IF(N1099="základní",J1099,0)</f>
        <v>0</v>
      </c>
      <c r="BF1099" s="217">
        <f>IF(N1099="snížená",J1099,0)</f>
        <v>0</v>
      </c>
      <c r="BG1099" s="217">
        <f>IF(N1099="zákl. přenesená",J1099,0)</f>
        <v>0</v>
      </c>
      <c r="BH1099" s="217">
        <f>IF(N1099="sníž. přenesená",J1099,0)</f>
        <v>0</v>
      </c>
      <c r="BI1099" s="217">
        <f>IF(N1099="nulová",J1099,0)</f>
        <v>0</v>
      </c>
      <c r="BJ1099" s="18" t="s">
        <v>86</v>
      </c>
      <c r="BK1099" s="217">
        <f>ROUND(I1099*H1099,2)</f>
        <v>0</v>
      </c>
      <c r="BL1099" s="18" t="s">
        <v>268</v>
      </c>
      <c r="BM1099" s="216" t="s">
        <v>2140</v>
      </c>
    </row>
    <row r="1100" s="2" customFormat="1">
      <c r="A1100" s="39"/>
      <c r="B1100" s="40"/>
      <c r="C1100" s="41"/>
      <c r="D1100" s="218" t="s">
        <v>166</v>
      </c>
      <c r="E1100" s="41"/>
      <c r="F1100" s="219" t="s">
        <v>2141</v>
      </c>
      <c r="G1100" s="41"/>
      <c r="H1100" s="41"/>
      <c r="I1100" s="220"/>
      <c r="J1100" s="41"/>
      <c r="K1100" s="41"/>
      <c r="L1100" s="45"/>
      <c r="M1100" s="221"/>
      <c r="N1100" s="222"/>
      <c r="O1100" s="85"/>
      <c r="P1100" s="85"/>
      <c r="Q1100" s="85"/>
      <c r="R1100" s="85"/>
      <c r="S1100" s="85"/>
      <c r="T1100" s="86"/>
      <c r="U1100" s="39"/>
      <c r="V1100" s="39"/>
      <c r="W1100" s="39"/>
      <c r="X1100" s="39"/>
      <c r="Y1100" s="39"/>
      <c r="Z1100" s="39"/>
      <c r="AA1100" s="39"/>
      <c r="AB1100" s="39"/>
      <c r="AC1100" s="39"/>
      <c r="AD1100" s="39"/>
      <c r="AE1100" s="39"/>
      <c r="AT1100" s="18" t="s">
        <v>166</v>
      </c>
      <c r="AU1100" s="18" t="s">
        <v>88</v>
      </c>
    </row>
    <row r="1101" s="13" customFormat="1">
      <c r="A1101" s="13"/>
      <c r="B1101" s="225"/>
      <c r="C1101" s="226"/>
      <c r="D1101" s="223" t="s">
        <v>170</v>
      </c>
      <c r="E1101" s="227" t="s">
        <v>19</v>
      </c>
      <c r="F1101" s="228" t="s">
        <v>2142</v>
      </c>
      <c r="G1101" s="226"/>
      <c r="H1101" s="229">
        <v>142.91999999999999</v>
      </c>
      <c r="I1101" s="230"/>
      <c r="J1101" s="226"/>
      <c r="K1101" s="226"/>
      <c r="L1101" s="231"/>
      <c r="M1101" s="232"/>
      <c r="N1101" s="233"/>
      <c r="O1101" s="233"/>
      <c r="P1101" s="233"/>
      <c r="Q1101" s="233"/>
      <c r="R1101" s="233"/>
      <c r="S1101" s="233"/>
      <c r="T1101" s="234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T1101" s="235" t="s">
        <v>170</v>
      </c>
      <c r="AU1101" s="235" t="s">
        <v>88</v>
      </c>
      <c r="AV1101" s="13" t="s">
        <v>88</v>
      </c>
      <c r="AW1101" s="13" t="s">
        <v>37</v>
      </c>
      <c r="AX1101" s="13" t="s">
        <v>78</v>
      </c>
      <c r="AY1101" s="235" t="s">
        <v>157</v>
      </c>
    </row>
    <row r="1102" s="2" customFormat="1" ht="16.5" customHeight="1">
      <c r="A1102" s="39"/>
      <c r="B1102" s="40"/>
      <c r="C1102" s="236" t="s">
        <v>2143</v>
      </c>
      <c r="D1102" s="236" t="s">
        <v>242</v>
      </c>
      <c r="E1102" s="237" t="s">
        <v>2144</v>
      </c>
      <c r="F1102" s="238" t="s">
        <v>2145</v>
      </c>
      <c r="G1102" s="239" t="s">
        <v>320</v>
      </c>
      <c r="H1102" s="240">
        <v>146.493</v>
      </c>
      <c r="I1102" s="241"/>
      <c r="J1102" s="242">
        <f>ROUND(I1102*H1102,2)</f>
        <v>0</v>
      </c>
      <c r="K1102" s="238" t="s">
        <v>19</v>
      </c>
      <c r="L1102" s="243"/>
      <c r="M1102" s="244" t="s">
        <v>19</v>
      </c>
      <c r="N1102" s="245" t="s">
        <v>49</v>
      </c>
      <c r="O1102" s="85"/>
      <c r="P1102" s="214">
        <f>O1102*H1102</f>
        <v>0</v>
      </c>
      <c r="Q1102" s="214">
        <v>0.55000000000000004</v>
      </c>
      <c r="R1102" s="214">
        <f>Q1102*H1102</f>
        <v>80.571150000000003</v>
      </c>
      <c r="S1102" s="214">
        <v>0</v>
      </c>
      <c r="T1102" s="215">
        <f>S1102*H1102</f>
        <v>0</v>
      </c>
      <c r="U1102" s="39"/>
      <c r="V1102" s="39"/>
      <c r="W1102" s="39"/>
      <c r="X1102" s="39"/>
      <c r="Y1102" s="39"/>
      <c r="Z1102" s="39"/>
      <c r="AA1102" s="39"/>
      <c r="AB1102" s="39"/>
      <c r="AC1102" s="39"/>
      <c r="AD1102" s="39"/>
      <c r="AE1102" s="39"/>
      <c r="AR1102" s="216" t="s">
        <v>357</v>
      </c>
      <c r="AT1102" s="216" t="s">
        <v>242</v>
      </c>
      <c r="AU1102" s="216" t="s">
        <v>88</v>
      </c>
      <c r="AY1102" s="18" t="s">
        <v>157</v>
      </c>
      <c r="BE1102" s="217">
        <f>IF(N1102="základní",J1102,0)</f>
        <v>0</v>
      </c>
      <c r="BF1102" s="217">
        <f>IF(N1102="snížená",J1102,0)</f>
        <v>0</v>
      </c>
      <c r="BG1102" s="217">
        <f>IF(N1102="zákl. přenesená",J1102,0)</f>
        <v>0</v>
      </c>
      <c r="BH1102" s="217">
        <f>IF(N1102="sníž. přenesená",J1102,0)</f>
        <v>0</v>
      </c>
      <c r="BI1102" s="217">
        <f>IF(N1102="nulová",J1102,0)</f>
        <v>0</v>
      </c>
      <c r="BJ1102" s="18" t="s">
        <v>86</v>
      </c>
      <c r="BK1102" s="217">
        <f>ROUND(I1102*H1102,2)</f>
        <v>0</v>
      </c>
      <c r="BL1102" s="18" t="s">
        <v>268</v>
      </c>
      <c r="BM1102" s="216" t="s">
        <v>2146</v>
      </c>
    </row>
    <row r="1103" s="2" customFormat="1">
      <c r="A1103" s="39"/>
      <c r="B1103" s="40"/>
      <c r="C1103" s="41"/>
      <c r="D1103" s="223" t="s">
        <v>168</v>
      </c>
      <c r="E1103" s="41"/>
      <c r="F1103" s="224" t="s">
        <v>2147</v>
      </c>
      <c r="G1103" s="41"/>
      <c r="H1103" s="41"/>
      <c r="I1103" s="220"/>
      <c r="J1103" s="41"/>
      <c r="K1103" s="41"/>
      <c r="L1103" s="45"/>
      <c r="M1103" s="221"/>
      <c r="N1103" s="222"/>
      <c r="O1103" s="85"/>
      <c r="P1103" s="85"/>
      <c r="Q1103" s="85"/>
      <c r="R1103" s="85"/>
      <c r="S1103" s="85"/>
      <c r="T1103" s="86"/>
      <c r="U1103" s="39"/>
      <c r="V1103" s="39"/>
      <c r="W1103" s="39"/>
      <c r="X1103" s="39"/>
      <c r="Y1103" s="39"/>
      <c r="Z1103" s="39"/>
      <c r="AA1103" s="39"/>
      <c r="AB1103" s="39"/>
      <c r="AC1103" s="39"/>
      <c r="AD1103" s="39"/>
      <c r="AE1103" s="39"/>
      <c r="AT1103" s="18" t="s">
        <v>168</v>
      </c>
      <c r="AU1103" s="18" t="s">
        <v>88</v>
      </c>
    </row>
    <row r="1104" s="13" customFormat="1">
      <c r="A1104" s="13"/>
      <c r="B1104" s="225"/>
      <c r="C1104" s="226"/>
      <c r="D1104" s="223" t="s">
        <v>170</v>
      </c>
      <c r="E1104" s="226"/>
      <c r="F1104" s="228" t="s">
        <v>2148</v>
      </c>
      <c r="G1104" s="226"/>
      <c r="H1104" s="229">
        <v>146.493</v>
      </c>
      <c r="I1104" s="230"/>
      <c r="J1104" s="226"/>
      <c r="K1104" s="226"/>
      <c r="L1104" s="231"/>
      <c r="M1104" s="232"/>
      <c r="N1104" s="233"/>
      <c r="O1104" s="233"/>
      <c r="P1104" s="233"/>
      <c r="Q1104" s="233"/>
      <c r="R1104" s="233"/>
      <c r="S1104" s="233"/>
      <c r="T1104" s="234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T1104" s="235" t="s">
        <v>170</v>
      </c>
      <c r="AU1104" s="235" t="s">
        <v>88</v>
      </c>
      <c r="AV1104" s="13" t="s">
        <v>88</v>
      </c>
      <c r="AW1104" s="13" t="s">
        <v>4</v>
      </c>
      <c r="AX1104" s="13" t="s">
        <v>86</v>
      </c>
      <c r="AY1104" s="235" t="s">
        <v>157</v>
      </c>
    </row>
    <row r="1105" s="2" customFormat="1" ht="16.5" customHeight="1">
      <c r="A1105" s="39"/>
      <c r="B1105" s="40"/>
      <c r="C1105" s="205" t="s">
        <v>2149</v>
      </c>
      <c r="D1105" s="205" t="s">
        <v>159</v>
      </c>
      <c r="E1105" s="206" t="s">
        <v>2150</v>
      </c>
      <c r="F1105" s="207" t="s">
        <v>2151</v>
      </c>
      <c r="G1105" s="208" t="s">
        <v>162</v>
      </c>
      <c r="H1105" s="209">
        <v>108.214</v>
      </c>
      <c r="I1105" s="210"/>
      <c r="J1105" s="211">
        <f>ROUND(I1105*H1105,2)</f>
        <v>0</v>
      </c>
      <c r="K1105" s="207" t="s">
        <v>175</v>
      </c>
      <c r="L1105" s="45"/>
      <c r="M1105" s="212" t="s">
        <v>19</v>
      </c>
      <c r="N1105" s="213" t="s">
        <v>49</v>
      </c>
      <c r="O1105" s="85"/>
      <c r="P1105" s="214">
        <f>O1105*H1105</f>
        <v>0</v>
      </c>
      <c r="Q1105" s="214">
        <v>0</v>
      </c>
      <c r="R1105" s="214">
        <f>Q1105*H1105</f>
        <v>0</v>
      </c>
      <c r="S1105" s="214">
        <v>0</v>
      </c>
      <c r="T1105" s="215">
        <f>S1105*H1105</f>
        <v>0</v>
      </c>
      <c r="U1105" s="39"/>
      <c r="V1105" s="39"/>
      <c r="W1105" s="39"/>
      <c r="X1105" s="39"/>
      <c r="Y1105" s="39"/>
      <c r="Z1105" s="39"/>
      <c r="AA1105" s="39"/>
      <c r="AB1105" s="39"/>
      <c r="AC1105" s="39"/>
      <c r="AD1105" s="39"/>
      <c r="AE1105" s="39"/>
      <c r="AR1105" s="216" t="s">
        <v>268</v>
      </c>
      <c r="AT1105" s="216" t="s">
        <v>159</v>
      </c>
      <c r="AU1105" s="216" t="s">
        <v>88</v>
      </c>
      <c r="AY1105" s="18" t="s">
        <v>157</v>
      </c>
      <c r="BE1105" s="217">
        <f>IF(N1105="základní",J1105,0)</f>
        <v>0</v>
      </c>
      <c r="BF1105" s="217">
        <f>IF(N1105="snížená",J1105,0)</f>
        <v>0</v>
      </c>
      <c r="BG1105" s="217">
        <f>IF(N1105="zákl. přenesená",J1105,0)</f>
        <v>0</v>
      </c>
      <c r="BH1105" s="217">
        <f>IF(N1105="sníž. přenesená",J1105,0)</f>
        <v>0</v>
      </c>
      <c r="BI1105" s="217">
        <f>IF(N1105="nulová",J1105,0)</f>
        <v>0</v>
      </c>
      <c r="BJ1105" s="18" t="s">
        <v>86</v>
      </c>
      <c r="BK1105" s="217">
        <f>ROUND(I1105*H1105,2)</f>
        <v>0</v>
      </c>
      <c r="BL1105" s="18" t="s">
        <v>268</v>
      </c>
      <c r="BM1105" s="216" t="s">
        <v>2152</v>
      </c>
    </row>
    <row r="1106" s="2" customFormat="1">
      <c r="A1106" s="39"/>
      <c r="B1106" s="40"/>
      <c r="C1106" s="41"/>
      <c r="D1106" s="218" t="s">
        <v>166</v>
      </c>
      <c r="E1106" s="41"/>
      <c r="F1106" s="219" t="s">
        <v>2153</v>
      </c>
      <c r="G1106" s="41"/>
      <c r="H1106" s="41"/>
      <c r="I1106" s="220"/>
      <c r="J1106" s="41"/>
      <c r="K1106" s="41"/>
      <c r="L1106" s="45"/>
      <c r="M1106" s="221"/>
      <c r="N1106" s="222"/>
      <c r="O1106" s="85"/>
      <c r="P1106" s="85"/>
      <c r="Q1106" s="85"/>
      <c r="R1106" s="85"/>
      <c r="S1106" s="85"/>
      <c r="T1106" s="86"/>
      <c r="U1106" s="39"/>
      <c r="V1106" s="39"/>
      <c r="W1106" s="39"/>
      <c r="X1106" s="39"/>
      <c r="Y1106" s="39"/>
      <c r="Z1106" s="39"/>
      <c r="AA1106" s="39"/>
      <c r="AB1106" s="39"/>
      <c r="AC1106" s="39"/>
      <c r="AD1106" s="39"/>
      <c r="AE1106" s="39"/>
      <c r="AT1106" s="18" t="s">
        <v>166</v>
      </c>
      <c r="AU1106" s="18" t="s">
        <v>88</v>
      </c>
    </row>
    <row r="1107" s="13" customFormat="1">
      <c r="A1107" s="13"/>
      <c r="B1107" s="225"/>
      <c r="C1107" s="226"/>
      <c r="D1107" s="223" t="s">
        <v>170</v>
      </c>
      <c r="E1107" s="227" t="s">
        <v>19</v>
      </c>
      <c r="F1107" s="228" t="s">
        <v>2154</v>
      </c>
      <c r="G1107" s="226"/>
      <c r="H1107" s="229">
        <v>108.214</v>
      </c>
      <c r="I1107" s="230"/>
      <c r="J1107" s="226"/>
      <c r="K1107" s="226"/>
      <c r="L1107" s="231"/>
      <c r="M1107" s="232"/>
      <c r="N1107" s="233"/>
      <c r="O1107" s="233"/>
      <c r="P1107" s="233"/>
      <c r="Q1107" s="233"/>
      <c r="R1107" s="233"/>
      <c r="S1107" s="233"/>
      <c r="T1107" s="234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T1107" s="235" t="s">
        <v>170</v>
      </c>
      <c r="AU1107" s="235" t="s">
        <v>88</v>
      </c>
      <c r="AV1107" s="13" t="s">
        <v>88</v>
      </c>
      <c r="AW1107" s="13" t="s">
        <v>37</v>
      </c>
      <c r="AX1107" s="13" t="s">
        <v>78</v>
      </c>
      <c r="AY1107" s="235" t="s">
        <v>157</v>
      </c>
    </row>
    <row r="1108" s="2" customFormat="1" ht="16.5" customHeight="1">
      <c r="A1108" s="39"/>
      <c r="B1108" s="40"/>
      <c r="C1108" s="236" t="s">
        <v>2155</v>
      </c>
      <c r="D1108" s="236" t="s">
        <v>242</v>
      </c>
      <c r="E1108" s="237" t="s">
        <v>2156</v>
      </c>
      <c r="F1108" s="238" t="s">
        <v>2157</v>
      </c>
      <c r="G1108" s="239" t="s">
        <v>162</v>
      </c>
      <c r="H1108" s="240">
        <v>120.226</v>
      </c>
      <c r="I1108" s="241"/>
      <c r="J1108" s="242">
        <f>ROUND(I1108*H1108,2)</f>
        <v>0</v>
      </c>
      <c r="K1108" s="238" t="s">
        <v>175</v>
      </c>
      <c r="L1108" s="243"/>
      <c r="M1108" s="244" t="s">
        <v>19</v>
      </c>
      <c r="N1108" s="245" t="s">
        <v>49</v>
      </c>
      <c r="O1108" s="85"/>
      <c r="P1108" s="214">
        <f>O1108*H1108</f>
        <v>0</v>
      </c>
      <c r="Q1108" s="214">
        <v>0.00027</v>
      </c>
      <c r="R1108" s="214">
        <f>Q1108*H1108</f>
        <v>0.03246102</v>
      </c>
      <c r="S1108" s="214">
        <v>0</v>
      </c>
      <c r="T1108" s="215">
        <f>S1108*H1108</f>
        <v>0</v>
      </c>
      <c r="U1108" s="39"/>
      <c r="V1108" s="39"/>
      <c r="W1108" s="39"/>
      <c r="X1108" s="39"/>
      <c r="Y1108" s="39"/>
      <c r="Z1108" s="39"/>
      <c r="AA1108" s="39"/>
      <c r="AB1108" s="39"/>
      <c r="AC1108" s="39"/>
      <c r="AD1108" s="39"/>
      <c r="AE1108" s="39"/>
      <c r="AR1108" s="216" t="s">
        <v>357</v>
      </c>
      <c r="AT1108" s="216" t="s">
        <v>242</v>
      </c>
      <c r="AU1108" s="216" t="s">
        <v>88</v>
      </c>
      <c r="AY1108" s="18" t="s">
        <v>157</v>
      </c>
      <c r="BE1108" s="217">
        <f>IF(N1108="základní",J1108,0)</f>
        <v>0</v>
      </c>
      <c r="BF1108" s="217">
        <f>IF(N1108="snížená",J1108,0)</f>
        <v>0</v>
      </c>
      <c r="BG1108" s="217">
        <f>IF(N1108="zákl. přenesená",J1108,0)</f>
        <v>0</v>
      </c>
      <c r="BH1108" s="217">
        <f>IF(N1108="sníž. přenesená",J1108,0)</f>
        <v>0</v>
      </c>
      <c r="BI1108" s="217">
        <f>IF(N1108="nulová",J1108,0)</f>
        <v>0</v>
      </c>
      <c r="BJ1108" s="18" t="s">
        <v>86</v>
      </c>
      <c r="BK1108" s="217">
        <f>ROUND(I1108*H1108,2)</f>
        <v>0</v>
      </c>
      <c r="BL1108" s="18" t="s">
        <v>268</v>
      </c>
      <c r="BM1108" s="216" t="s">
        <v>2158</v>
      </c>
    </row>
    <row r="1109" s="13" customFormat="1">
      <c r="A1109" s="13"/>
      <c r="B1109" s="225"/>
      <c r="C1109" s="226"/>
      <c r="D1109" s="223" t="s">
        <v>170</v>
      </c>
      <c r="E1109" s="226"/>
      <c r="F1109" s="228" t="s">
        <v>2159</v>
      </c>
      <c r="G1109" s="226"/>
      <c r="H1109" s="229">
        <v>120.226</v>
      </c>
      <c r="I1109" s="230"/>
      <c r="J1109" s="226"/>
      <c r="K1109" s="226"/>
      <c r="L1109" s="231"/>
      <c r="M1109" s="232"/>
      <c r="N1109" s="233"/>
      <c r="O1109" s="233"/>
      <c r="P1109" s="233"/>
      <c r="Q1109" s="233"/>
      <c r="R1109" s="233"/>
      <c r="S1109" s="233"/>
      <c r="T1109" s="234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T1109" s="235" t="s">
        <v>170</v>
      </c>
      <c r="AU1109" s="235" t="s">
        <v>88</v>
      </c>
      <c r="AV1109" s="13" t="s">
        <v>88</v>
      </c>
      <c r="AW1109" s="13" t="s">
        <v>4</v>
      </c>
      <c r="AX1109" s="13" t="s">
        <v>86</v>
      </c>
      <c r="AY1109" s="235" t="s">
        <v>157</v>
      </c>
    </row>
    <row r="1110" s="2" customFormat="1" ht="24.15" customHeight="1">
      <c r="A1110" s="39"/>
      <c r="B1110" s="40"/>
      <c r="C1110" s="205" t="s">
        <v>2160</v>
      </c>
      <c r="D1110" s="205" t="s">
        <v>159</v>
      </c>
      <c r="E1110" s="206" t="s">
        <v>2161</v>
      </c>
      <c r="F1110" s="207" t="s">
        <v>2162</v>
      </c>
      <c r="G1110" s="208" t="s">
        <v>271</v>
      </c>
      <c r="H1110" s="209">
        <v>4</v>
      </c>
      <c r="I1110" s="210"/>
      <c r="J1110" s="211">
        <f>ROUND(I1110*H1110,2)</f>
        <v>0</v>
      </c>
      <c r="K1110" s="207" t="s">
        <v>175</v>
      </c>
      <c r="L1110" s="45"/>
      <c r="M1110" s="212" t="s">
        <v>19</v>
      </c>
      <c r="N1110" s="213" t="s">
        <v>49</v>
      </c>
      <c r="O1110" s="85"/>
      <c r="P1110" s="214">
        <f>O1110*H1110</f>
        <v>0</v>
      </c>
      <c r="Q1110" s="214">
        <v>0</v>
      </c>
      <c r="R1110" s="214">
        <f>Q1110*H1110</f>
        <v>0</v>
      </c>
      <c r="S1110" s="214">
        <v>0</v>
      </c>
      <c r="T1110" s="215">
        <f>S1110*H1110</f>
        <v>0</v>
      </c>
      <c r="U1110" s="39"/>
      <c r="V1110" s="39"/>
      <c r="W1110" s="39"/>
      <c r="X1110" s="39"/>
      <c r="Y1110" s="39"/>
      <c r="Z1110" s="39"/>
      <c r="AA1110" s="39"/>
      <c r="AB1110" s="39"/>
      <c r="AC1110" s="39"/>
      <c r="AD1110" s="39"/>
      <c r="AE1110" s="39"/>
      <c r="AR1110" s="216" t="s">
        <v>268</v>
      </c>
      <c r="AT1110" s="216" t="s">
        <v>159</v>
      </c>
      <c r="AU1110" s="216" t="s">
        <v>88</v>
      </c>
      <c r="AY1110" s="18" t="s">
        <v>157</v>
      </c>
      <c r="BE1110" s="217">
        <f>IF(N1110="základní",J1110,0)</f>
        <v>0</v>
      </c>
      <c r="BF1110" s="217">
        <f>IF(N1110="snížená",J1110,0)</f>
        <v>0</v>
      </c>
      <c r="BG1110" s="217">
        <f>IF(N1110="zákl. přenesená",J1110,0)</f>
        <v>0</v>
      </c>
      <c r="BH1110" s="217">
        <f>IF(N1110="sníž. přenesená",J1110,0)</f>
        <v>0</v>
      </c>
      <c r="BI1110" s="217">
        <f>IF(N1110="nulová",J1110,0)</f>
        <v>0</v>
      </c>
      <c r="BJ1110" s="18" t="s">
        <v>86</v>
      </c>
      <c r="BK1110" s="217">
        <f>ROUND(I1110*H1110,2)</f>
        <v>0</v>
      </c>
      <c r="BL1110" s="18" t="s">
        <v>268</v>
      </c>
      <c r="BM1110" s="216" t="s">
        <v>2163</v>
      </c>
    </row>
    <row r="1111" s="2" customFormat="1">
      <c r="A1111" s="39"/>
      <c r="B1111" s="40"/>
      <c r="C1111" s="41"/>
      <c r="D1111" s="218" t="s">
        <v>166</v>
      </c>
      <c r="E1111" s="41"/>
      <c r="F1111" s="219" t="s">
        <v>2164</v>
      </c>
      <c r="G1111" s="41"/>
      <c r="H1111" s="41"/>
      <c r="I1111" s="220"/>
      <c r="J1111" s="41"/>
      <c r="K1111" s="41"/>
      <c r="L1111" s="45"/>
      <c r="M1111" s="221"/>
      <c r="N1111" s="222"/>
      <c r="O1111" s="85"/>
      <c r="P1111" s="85"/>
      <c r="Q1111" s="85"/>
      <c r="R1111" s="85"/>
      <c r="S1111" s="85"/>
      <c r="T1111" s="86"/>
      <c r="U1111" s="39"/>
      <c r="V1111" s="39"/>
      <c r="W1111" s="39"/>
      <c r="X1111" s="39"/>
      <c r="Y1111" s="39"/>
      <c r="Z1111" s="39"/>
      <c r="AA1111" s="39"/>
      <c r="AB1111" s="39"/>
      <c r="AC1111" s="39"/>
      <c r="AD1111" s="39"/>
      <c r="AE1111" s="39"/>
      <c r="AT1111" s="18" t="s">
        <v>166</v>
      </c>
      <c r="AU1111" s="18" t="s">
        <v>88</v>
      </c>
    </row>
    <row r="1112" s="2" customFormat="1" ht="16.5" customHeight="1">
      <c r="A1112" s="39"/>
      <c r="B1112" s="40"/>
      <c r="C1112" s="236" t="s">
        <v>2165</v>
      </c>
      <c r="D1112" s="236" t="s">
        <v>242</v>
      </c>
      <c r="E1112" s="237" t="s">
        <v>2166</v>
      </c>
      <c r="F1112" s="238" t="s">
        <v>2167</v>
      </c>
      <c r="G1112" s="239" t="s">
        <v>271</v>
      </c>
      <c r="H1112" s="240">
        <v>2</v>
      </c>
      <c r="I1112" s="241"/>
      <c r="J1112" s="242">
        <f>ROUND(I1112*H1112,2)</f>
        <v>0</v>
      </c>
      <c r="K1112" s="238" t="s">
        <v>19</v>
      </c>
      <c r="L1112" s="243"/>
      <c r="M1112" s="244" t="s">
        <v>19</v>
      </c>
      <c r="N1112" s="245" t="s">
        <v>49</v>
      </c>
      <c r="O1112" s="85"/>
      <c r="P1112" s="214">
        <f>O1112*H1112</f>
        <v>0</v>
      </c>
      <c r="Q1112" s="214">
        <v>0.017500000000000002</v>
      </c>
      <c r="R1112" s="214">
        <f>Q1112*H1112</f>
        <v>0.035000000000000003</v>
      </c>
      <c r="S1112" s="214">
        <v>0</v>
      </c>
      <c r="T1112" s="215">
        <f>S1112*H1112</f>
        <v>0</v>
      </c>
      <c r="U1112" s="39"/>
      <c r="V1112" s="39"/>
      <c r="W1112" s="39"/>
      <c r="X1112" s="39"/>
      <c r="Y1112" s="39"/>
      <c r="Z1112" s="39"/>
      <c r="AA1112" s="39"/>
      <c r="AB1112" s="39"/>
      <c r="AC1112" s="39"/>
      <c r="AD1112" s="39"/>
      <c r="AE1112" s="39"/>
      <c r="AR1112" s="216" t="s">
        <v>357</v>
      </c>
      <c r="AT1112" s="216" t="s">
        <v>242</v>
      </c>
      <c r="AU1112" s="216" t="s">
        <v>88</v>
      </c>
      <c r="AY1112" s="18" t="s">
        <v>157</v>
      </c>
      <c r="BE1112" s="217">
        <f>IF(N1112="základní",J1112,0)</f>
        <v>0</v>
      </c>
      <c r="BF1112" s="217">
        <f>IF(N1112="snížená",J1112,0)</f>
        <v>0</v>
      </c>
      <c r="BG1112" s="217">
        <f>IF(N1112="zákl. přenesená",J1112,0)</f>
        <v>0</v>
      </c>
      <c r="BH1112" s="217">
        <f>IF(N1112="sníž. přenesená",J1112,0)</f>
        <v>0</v>
      </c>
      <c r="BI1112" s="217">
        <f>IF(N1112="nulová",J1112,0)</f>
        <v>0</v>
      </c>
      <c r="BJ1112" s="18" t="s">
        <v>86</v>
      </c>
      <c r="BK1112" s="217">
        <f>ROUND(I1112*H1112,2)</f>
        <v>0</v>
      </c>
      <c r="BL1112" s="18" t="s">
        <v>268</v>
      </c>
      <c r="BM1112" s="216" t="s">
        <v>2168</v>
      </c>
    </row>
    <row r="1113" s="2" customFormat="1">
      <c r="A1113" s="39"/>
      <c r="B1113" s="40"/>
      <c r="C1113" s="41"/>
      <c r="D1113" s="223" t="s">
        <v>168</v>
      </c>
      <c r="E1113" s="41"/>
      <c r="F1113" s="224" t="s">
        <v>2169</v>
      </c>
      <c r="G1113" s="41"/>
      <c r="H1113" s="41"/>
      <c r="I1113" s="220"/>
      <c r="J1113" s="41"/>
      <c r="K1113" s="41"/>
      <c r="L1113" s="45"/>
      <c r="M1113" s="221"/>
      <c r="N1113" s="222"/>
      <c r="O1113" s="85"/>
      <c r="P1113" s="85"/>
      <c r="Q1113" s="85"/>
      <c r="R1113" s="85"/>
      <c r="S1113" s="85"/>
      <c r="T1113" s="86"/>
      <c r="U1113" s="39"/>
      <c r="V1113" s="39"/>
      <c r="W1113" s="39"/>
      <c r="X1113" s="39"/>
      <c r="Y1113" s="39"/>
      <c r="Z1113" s="39"/>
      <c r="AA1113" s="39"/>
      <c r="AB1113" s="39"/>
      <c r="AC1113" s="39"/>
      <c r="AD1113" s="39"/>
      <c r="AE1113" s="39"/>
      <c r="AT1113" s="18" t="s">
        <v>168</v>
      </c>
      <c r="AU1113" s="18" t="s">
        <v>88</v>
      </c>
    </row>
    <row r="1114" s="13" customFormat="1">
      <c r="A1114" s="13"/>
      <c r="B1114" s="225"/>
      <c r="C1114" s="226"/>
      <c r="D1114" s="223" t="s">
        <v>170</v>
      </c>
      <c r="E1114" s="227" t="s">
        <v>19</v>
      </c>
      <c r="F1114" s="228" t="s">
        <v>1558</v>
      </c>
      <c r="G1114" s="226"/>
      <c r="H1114" s="229">
        <v>2</v>
      </c>
      <c r="I1114" s="230"/>
      <c r="J1114" s="226"/>
      <c r="K1114" s="226"/>
      <c r="L1114" s="231"/>
      <c r="M1114" s="232"/>
      <c r="N1114" s="233"/>
      <c r="O1114" s="233"/>
      <c r="P1114" s="233"/>
      <c r="Q1114" s="233"/>
      <c r="R1114" s="233"/>
      <c r="S1114" s="233"/>
      <c r="T1114" s="234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T1114" s="235" t="s">
        <v>170</v>
      </c>
      <c r="AU1114" s="235" t="s">
        <v>88</v>
      </c>
      <c r="AV1114" s="13" t="s">
        <v>88</v>
      </c>
      <c r="AW1114" s="13" t="s">
        <v>37</v>
      </c>
      <c r="AX1114" s="13" t="s">
        <v>78</v>
      </c>
      <c r="AY1114" s="235" t="s">
        <v>157</v>
      </c>
    </row>
    <row r="1115" s="2" customFormat="1" ht="16.5" customHeight="1">
      <c r="A1115" s="39"/>
      <c r="B1115" s="40"/>
      <c r="C1115" s="236" t="s">
        <v>2170</v>
      </c>
      <c r="D1115" s="236" t="s">
        <v>242</v>
      </c>
      <c r="E1115" s="237" t="s">
        <v>2171</v>
      </c>
      <c r="F1115" s="238" t="s">
        <v>2172</v>
      </c>
      <c r="G1115" s="239" t="s">
        <v>271</v>
      </c>
      <c r="H1115" s="240">
        <v>2</v>
      </c>
      <c r="I1115" s="241"/>
      <c r="J1115" s="242">
        <f>ROUND(I1115*H1115,2)</f>
        <v>0</v>
      </c>
      <c r="K1115" s="238" t="s">
        <v>19</v>
      </c>
      <c r="L1115" s="243"/>
      <c r="M1115" s="244" t="s">
        <v>19</v>
      </c>
      <c r="N1115" s="245" t="s">
        <v>49</v>
      </c>
      <c r="O1115" s="85"/>
      <c r="P1115" s="214">
        <f>O1115*H1115</f>
        <v>0</v>
      </c>
      <c r="Q1115" s="214">
        <v>0.0195</v>
      </c>
      <c r="R1115" s="214">
        <f>Q1115*H1115</f>
        <v>0.039</v>
      </c>
      <c r="S1115" s="214">
        <v>0</v>
      </c>
      <c r="T1115" s="215">
        <f>S1115*H1115</f>
        <v>0</v>
      </c>
      <c r="U1115" s="39"/>
      <c r="V1115" s="39"/>
      <c r="W1115" s="39"/>
      <c r="X1115" s="39"/>
      <c r="Y1115" s="39"/>
      <c r="Z1115" s="39"/>
      <c r="AA1115" s="39"/>
      <c r="AB1115" s="39"/>
      <c r="AC1115" s="39"/>
      <c r="AD1115" s="39"/>
      <c r="AE1115" s="39"/>
      <c r="AR1115" s="216" t="s">
        <v>357</v>
      </c>
      <c r="AT1115" s="216" t="s">
        <v>242</v>
      </c>
      <c r="AU1115" s="216" t="s">
        <v>88</v>
      </c>
      <c r="AY1115" s="18" t="s">
        <v>157</v>
      </c>
      <c r="BE1115" s="217">
        <f>IF(N1115="základní",J1115,0)</f>
        <v>0</v>
      </c>
      <c r="BF1115" s="217">
        <f>IF(N1115="snížená",J1115,0)</f>
        <v>0</v>
      </c>
      <c r="BG1115" s="217">
        <f>IF(N1115="zákl. přenesená",J1115,0)</f>
        <v>0</v>
      </c>
      <c r="BH1115" s="217">
        <f>IF(N1115="sníž. přenesená",J1115,0)</f>
        <v>0</v>
      </c>
      <c r="BI1115" s="217">
        <f>IF(N1115="nulová",J1115,0)</f>
        <v>0</v>
      </c>
      <c r="BJ1115" s="18" t="s">
        <v>86</v>
      </c>
      <c r="BK1115" s="217">
        <f>ROUND(I1115*H1115,2)</f>
        <v>0</v>
      </c>
      <c r="BL1115" s="18" t="s">
        <v>268</v>
      </c>
      <c r="BM1115" s="216" t="s">
        <v>2173</v>
      </c>
    </row>
    <row r="1116" s="2" customFormat="1">
      <c r="A1116" s="39"/>
      <c r="B1116" s="40"/>
      <c r="C1116" s="41"/>
      <c r="D1116" s="223" t="s">
        <v>168</v>
      </c>
      <c r="E1116" s="41"/>
      <c r="F1116" s="224" t="s">
        <v>2169</v>
      </c>
      <c r="G1116" s="41"/>
      <c r="H1116" s="41"/>
      <c r="I1116" s="220"/>
      <c r="J1116" s="41"/>
      <c r="K1116" s="41"/>
      <c r="L1116" s="45"/>
      <c r="M1116" s="221"/>
      <c r="N1116" s="222"/>
      <c r="O1116" s="85"/>
      <c r="P1116" s="85"/>
      <c r="Q1116" s="85"/>
      <c r="R1116" s="85"/>
      <c r="S1116" s="85"/>
      <c r="T1116" s="86"/>
      <c r="U1116" s="39"/>
      <c r="V1116" s="39"/>
      <c r="W1116" s="39"/>
      <c r="X1116" s="39"/>
      <c r="Y1116" s="39"/>
      <c r="Z1116" s="39"/>
      <c r="AA1116" s="39"/>
      <c r="AB1116" s="39"/>
      <c r="AC1116" s="39"/>
      <c r="AD1116" s="39"/>
      <c r="AE1116" s="39"/>
      <c r="AT1116" s="18" t="s">
        <v>168</v>
      </c>
      <c r="AU1116" s="18" t="s">
        <v>88</v>
      </c>
    </row>
    <row r="1117" s="13" customFormat="1">
      <c r="A1117" s="13"/>
      <c r="B1117" s="225"/>
      <c r="C1117" s="226"/>
      <c r="D1117" s="223" t="s">
        <v>170</v>
      </c>
      <c r="E1117" s="227" t="s">
        <v>19</v>
      </c>
      <c r="F1117" s="228" t="s">
        <v>1558</v>
      </c>
      <c r="G1117" s="226"/>
      <c r="H1117" s="229">
        <v>2</v>
      </c>
      <c r="I1117" s="230"/>
      <c r="J1117" s="226"/>
      <c r="K1117" s="226"/>
      <c r="L1117" s="231"/>
      <c r="M1117" s="232"/>
      <c r="N1117" s="233"/>
      <c r="O1117" s="233"/>
      <c r="P1117" s="233"/>
      <c r="Q1117" s="233"/>
      <c r="R1117" s="233"/>
      <c r="S1117" s="233"/>
      <c r="T1117" s="234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T1117" s="235" t="s">
        <v>170</v>
      </c>
      <c r="AU1117" s="235" t="s">
        <v>88</v>
      </c>
      <c r="AV1117" s="13" t="s">
        <v>88</v>
      </c>
      <c r="AW1117" s="13" t="s">
        <v>37</v>
      </c>
      <c r="AX1117" s="13" t="s">
        <v>78</v>
      </c>
      <c r="AY1117" s="235" t="s">
        <v>157</v>
      </c>
    </row>
    <row r="1118" s="2" customFormat="1" ht="16.5" customHeight="1">
      <c r="A1118" s="39"/>
      <c r="B1118" s="40"/>
      <c r="C1118" s="205" t="s">
        <v>2174</v>
      </c>
      <c r="D1118" s="205" t="s">
        <v>159</v>
      </c>
      <c r="E1118" s="206" t="s">
        <v>2175</v>
      </c>
      <c r="F1118" s="207" t="s">
        <v>2176</v>
      </c>
      <c r="G1118" s="208" t="s">
        <v>271</v>
      </c>
      <c r="H1118" s="209">
        <v>8</v>
      </c>
      <c r="I1118" s="210"/>
      <c r="J1118" s="211">
        <f>ROUND(I1118*H1118,2)</f>
        <v>0</v>
      </c>
      <c r="K1118" s="207" t="s">
        <v>163</v>
      </c>
      <c r="L1118" s="45"/>
      <c r="M1118" s="212" t="s">
        <v>19</v>
      </c>
      <c r="N1118" s="213" t="s">
        <v>49</v>
      </c>
      <c r="O1118" s="85"/>
      <c r="P1118" s="214">
        <f>O1118*H1118</f>
        <v>0</v>
      </c>
      <c r="Q1118" s="214">
        <v>0</v>
      </c>
      <c r="R1118" s="214">
        <f>Q1118*H1118</f>
        <v>0</v>
      </c>
      <c r="S1118" s="214">
        <v>0</v>
      </c>
      <c r="T1118" s="215">
        <f>S1118*H1118</f>
        <v>0</v>
      </c>
      <c r="U1118" s="39"/>
      <c r="V1118" s="39"/>
      <c r="W1118" s="39"/>
      <c r="X1118" s="39"/>
      <c r="Y1118" s="39"/>
      <c r="Z1118" s="39"/>
      <c r="AA1118" s="39"/>
      <c r="AB1118" s="39"/>
      <c r="AC1118" s="39"/>
      <c r="AD1118" s="39"/>
      <c r="AE1118" s="39"/>
      <c r="AR1118" s="216" t="s">
        <v>268</v>
      </c>
      <c r="AT1118" s="216" t="s">
        <v>159</v>
      </c>
      <c r="AU1118" s="216" t="s">
        <v>88</v>
      </c>
      <c r="AY1118" s="18" t="s">
        <v>157</v>
      </c>
      <c r="BE1118" s="217">
        <f>IF(N1118="základní",J1118,0)</f>
        <v>0</v>
      </c>
      <c r="BF1118" s="217">
        <f>IF(N1118="snížená",J1118,0)</f>
        <v>0</v>
      </c>
      <c r="BG1118" s="217">
        <f>IF(N1118="zákl. přenesená",J1118,0)</f>
        <v>0</v>
      </c>
      <c r="BH1118" s="217">
        <f>IF(N1118="sníž. přenesená",J1118,0)</f>
        <v>0</v>
      </c>
      <c r="BI1118" s="217">
        <f>IF(N1118="nulová",J1118,0)</f>
        <v>0</v>
      </c>
      <c r="BJ1118" s="18" t="s">
        <v>86</v>
      </c>
      <c r="BK1118" s="217">
        <f>ROUND(I1118*H1118,2)</f>
        <v>0</v>
      </c>
      <c r="BL1118" s="18" t="s">
        <v>268</v>
      </c>
      <c r="BM1118" s="216" t="s">
        <v>2177</v>
      </c>
    </row>
    <row r="1119" s="2" customFormat="1">
      <c r="A1119" s="39"/>
      <c r="B1119" s="40"/>
      <c r="C1119" s="41"/>
      <c r="D1119" s="218" t="s">
        <v>166</v>
      </c>
      <c r="E1119" s="41"/>
      <c r="F1119" s="219" t="s">
        <v>2178</v>
      </c>
      <c r="G1119" s="41"/>
      <c r="H1119" s="41"/>
      <c r="I1119" s="220"/>
      <c r="J1119" s="41"/>
      <c r="K1119" s="41"/>
      <c r="L1119" s="45"/>
      <c r="M1119" s="221"/>
      <c r="N1119" s="222"/>
      <c r="O1119" s="85"/>
      <c r="P1119" s="85"/>
      <c r="Q1119" s="85"/>
      <c r="R1119" s="85"/>
      <c r="S1119" s="85"/>
      <c r="T1119" s="86"/>
      <c r="U1119" s="39"/>
      <c r="V1119" s="39"/>
      <c r="W1119" s="39"/>
      <c r="X1119" s="39"/>
      <c r="Y1119" s="39"/>
      <c r="Z1119" s="39"/>
      <c r="AA1119" s="39"/>
      <c r="AB1119" s="39"/>
      <c r="AC1119" s="39"/>
      <c r="AD1119" s="39"/>
      <c r="AE1119" s="39"/>
      <c r="AT1119" s="18" t="s">
        <v>166</v>
      </c>
      <c r="AU1119" s="18" t="s">
        <v>88</v>
      </c>
    </row>
    <row r="1120" s="2" customFormat="1" ht="16.5" customHeight="1">
      <c r="A1120" s="39"/>
      <c r="B1120" s="40"/>
      <c r="C1120" s="236" t="s">
        <v>2179</v>
      </c>
      <c r="D1120" s="236" t="s">
        <v>242</v>
      </c>
      <c r="E1120" s="237" t="s">
        <v>2180</v>
      </c>
      <c r="F1120" s="238" t="s">
        <v>2181</v>
      </c>
      <c r="G1120" s="239" t="s">
        <v>271</v>
      </c>
      <c r="H1120" s="240">
        <v>4</v>
      </c>
      <c r="I1120" s="241"/>
      <c r="J1120" s="242">
        <f>ROUND(I1120*H1120,2)</f>
        <v>0</v>
      </c>
      <c r="K1120" s="238" t="s">
        <v>163</v>
      </c>
      <c r="L1120" s="243"/>
      <c r="M1120" s="244" t="s">
        <v>19</v>
      </c>
      <c r="N1120" s="245" t="s">
        <v>49</v>
      </c>
      <c r="O1120" s="85"/>
      <c r="P1120" s="214">
        <f>O1120*H1120</f>
        <v>0</v>
      </c>
      <c r="Q1120" s="214">
        <v>0.00050000000000000001</v>
      </c>
      <c r="R1120" s="214">
        <f>Q1120*H1120</f>
        <v>0.002</v>
      </c>
      <c r="S1120" s="214">
        <v>0</v>
      </c>
      <c r="T1120" s="215">
        <f>S1120*H1120</f>
        <v>0</v>
      </c>
      <c r="U1120" s="39"/>
      <c r="V1120" s="39"/>
      <c r="W1120" s="39"/>
      <c r="X1120" s="39"/>
      <c r="Y1120" s="39"/>
      <c r="Z1120" s="39"/>
      <c r="AA1120" s="39"/>
      <c r="AB1120" s="39"/>
      <c r="AC1120" s="39"/>
      <c r="AD1120" s="39"/>
      <c r="AE1120" s="39"/>
      <c r="AR1120" s="216" t="s">
        <v>357</v>
      </c>
      <c r="AT1120" s="216" t="s">
        <v>242</v>
      </c>
      <c r="AU1120" s="216" t="s">
        <v>88</v>
      </c>
      <c r="AY1120" s="18" t="s">
        <v>157</v>
      </c>
      <c r="BE1120" s="217">
        <f>IF(N1120="základní",J1120,0)</f>
        <v>0</v>
      </c>
      <c r="BF1120" s="217">
        <f>IF(N1120="snížená",J1120,0)</f>
        <v>0</v>
      </c>
      <c r="BG1120" s="217">
        <f>IF(N1120="zákl. přenesená",J1120,0)</f>
        <v>0</v>
      </c>
      <c r="BH1120" s="217">
        <f>IF(N1120="sníž. přenesená",J1120,0)</f>
        <v>0</v>
      </c>
      <c r="BI1120" s="217">
        <f>IF(N1120="nulová",J1120,0)</f>
        <v>0</v>
      </c>
      <c r="BJ1120" s="18" t="s">
        <v>86</v>
      </c>
      <c r="BK1120" s="217">
        <f>ROUND(I1120*H1120,2)</f>
        <v>0</v>
      </c>
      <c r="BL1120" s="18" t="s">
        <v>268</v>
      </c>
      <c r="BM1120" s="216" t="s">
        <v>2182</v>
      </c>
    </row>
    <row r="1121" s="13" customFormat="1">
      <c r="A1121" s="13"/>
      <c r="B1121" s="225"/>
      <c r="C1121" s="226"/>
      <c r="D1121" s="223" t="s">
        <v>170</v>
      </c>
      <c r="E1121" s="227" t="s">
        <v>19</v>
      </c>
      <c r="F1121" s="228" t="s">
        <v>2183</v>
      </c>
      <c r="G1121" s="226"/>
      <c r="H1121" s="229">
        <v>4</v>
      </c>
      <c r="I1121" s="230"/>
      <c r="J1121" s="226"/>
      <c r="K1121" s="226"/>
      <c r="L1121" s="231"/>
      <c r="M1121" s="232"/>
      <c r="N1121" s="233"/>
      <c r="O1121" s="233"/>
      <c r="P1121" s="233"/>
      <c r="Q1121" s="233"/>
      <c r="R1121" s="233"/>
      <c r="S1121" s="233"/>
      <c r="T1121" s="234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T1121" s="235" t="s">
        <v>170</v>
      </c>
      <c r="AU1121" s="235" t="s">
        <v>88</v>
      </c>
      <c r="AV1121" s="13" t="s">
        <v>88</v>
      </c>
      <c r="AW1121" s="13" t="s">
        <v>37</v>
      </c>
      <c r="AX1121" s="13" t="s">
        <v>78</v>
      </c>
      <c r="AY1121" s="235" t="s">
        <v>157</v>
      </c>
    </row>
    <row r="1122" s="2" customFormat="1" ht="16.5" customHeight="1">
      <c r="A1122" s="39"/>
      <c r="B1122" s="40"/>
      <c r="C1122" s="236" t="s">
        <v>2184</v>
      </c>
      <c r="D1122" s="236" t="s">
        <v>242</v>
      </c>
      <c r="E1122" s="237" t="s">
        <v>2185</v>
      </c>
      <c r="F1122" s="238" t="s">
        <v>2186</v>
      </c>
      <c r="G1122" s="239" t="s">
        <v>271</v>
      </c>
      <c r="H1122" s="240">
        <v>4</v>
      </c>
      <c r="I1122" s="241"/>
      <c r="J1122" s="242">
        <f>ROUND(I1122*H1122,2)</f>
        <v>0</v>
      </c>
      <c r="K1122" s="238" t="s">
        <v>163</v>
      </c>
      <c r="L1122" s="243"/>
      <c r="M1122" s="244" t="s">
        <v>19</v>
      </c>
      <c r="N1122" s="245" t="s">
        <v>49</v>
      </c>
      <c r="O1122" s="85"/>
      <c r="P1122" s="214">
        <f>O1122*H1122</f>
        <v>0</v>
      </c>
      <c r="Q1122" s="214">
        <v>0.00050000000000000001</v>
      </c>
      <c r="R1122" s="214">
        <f>Q1122*H1122</f>
        <v>0.002</v>
      </c>
      <c r="S1122" s="214">
        <v>0</v>
      </c>
      <c r="T1122" s="215">
        <f>S1122*H1122</f>
        <v>0</v>
      </c>
      <c r="U1122" s="39"/>
      <c r="V1122" s="39"/>
      <c r="W1122" s="39"/>
      <c r="X1122" s="39"/>
      <c r="Y1122" s="39"/>
      <c r="Z1122" s="39"/>
      <c r="AA1122" s="39"/>
      <c r="AB1122" s="39"/>
      <c r="AC1122" s="39"/>
      <c r="AD1122" s="39"/>
      <c r="AE1122" s="39"/>
      <c r="AR1122" s="216" t="s">
        <v>357</v>
      </c>
      <c r="AT1122" s="216" t="s">
        <v>242</v>
      </c>
      <c r="AU1122" s="216" t="s">
        <v>88</v>
      </c>
      <c r="AY1122" s="18" t="s">
        <v>157</v>
      </c>
      <c r="BE1122" s="217">
        <f>IF(N1122="základní",J1122,0)</f>
        <v>0</v>
      </c>
      <c r="BF1122" s="217">
        <f>IF(N1122="snížená",J1122,0)</f>
        <v>0</v>
      </c>
      <c r="BG1122" s="217">
        <f>IF(N1122="zákl. přenesená",J1122,0)</f>
        <v>0</v>
      </c>
      <c r="BH1122" s="217">
        <f>IF(N1122="sníž. přenesená",J1122,0)</f>
        <v>0</v>
      </c>
      <c r="BI1122" s="217">
        <f>IF(N1122="nulová",J1122,0)</f>
        <v>0</v>
      </c>
      <c r="BJ1122" s="18" t="s">
        <v>86</v>
      </c>
      <c r="BK1122" s="217">
        <f>ROUND(I1122*H1122,2)</f>
        <v>0</v>
      </c>
      <c r="BL1122" s="18" t="s">
        <v>268</v>
      </c>
      <c r="BM1122" s="216" t="s">
        <v>2187</v>
      </c>
    </row>
    <row r="1123" s="13" customFormat="1">
      <c r="A1123" s="13"/>
      <c r="B1123" s="225"/>
      <c r="C1123" s="226"/>
      <c r="D1123" s="223" t="s">
        <v>170</v>
      </c>
      <c r="E1123" s="227" t="s">
        <v>19</v>
      </c>
      <c r="F1123" s="228" t="s">
        <v>2188</v>
      </c>
      <c r="G1123" s="226"/>
      <c r="H1123" s="229">
        <v>4</v>
      </c>
      <c r="I1123" s="230"/>
      <c r="J1123" s="226"/>
      <c r="K1123" s="226"/>
      <c r="L1123" s="231"/>
      <c r="M1123" s="232"/>
      <c r="N1123" s="233"/>
      <c r="O1123" s="233"/>
      <c r="P1123" s="233"/>
      <c r="Q1123" s="233"/>
      <c r="R1123" s="233"/>
      <c r="S1123" s="233"/>
      <c r="T1123" s="234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T1123" s="235" t="s">
        <v>170</v>
      </c>
      <c r="AU1123" s="235" t="s">
        <v>88</v>
      </c>
      <c r="AV1123" s="13" t="s">
        <v>88</v>
      </c>
      <c r="AW1123" s="13" t="s">
        <v>37</v>
      </c>
      <c r="AX1123" s="13" t="s">
        <v>78</v>
      </c>
      <c r="AY1123" s="235" t="s">
        <v>157</v>
      </c>
    </row>
    <row r="1124" s="2" customFormat="1" ht="16.5" customHeight="1">
      <c r="A1124" s="39"/>
      <c r="B1124" s="40"/>
      <c r="C1124" s="205" t="s">
        <v>2189</v>
      </c>
      <c r="D1124" s="205" t="s">
        <v>159</v>
      </c>
      <c r="E1124" s="206" t="s">
        <v>2190</v>
      </c>
      <c r="F1124" s="207" t="s">
        <v>2191</v>
      </c>
      <c r="G1124" s="208" t="s">
        <v>271</v>
      </c>
      <c r="H1124" s="209">
        <v>3</v>
      </c>
      <c r="I1124" s="210"/>
      <c r="J1124" s="211">
        <f>ROUND(I1124*H1124,2)</f>
        <v>0</v>
      </c>
      <c r="K1124" s="207" t="s">
        <v>163</v>
      </c>
      <c r="L1124" s="45"/>
      <c r="M1124" s="212" t="s">
        <v>19</v>
      </c>
      <c r="N1124" s="213" t="s">
        <v>49</v>
      </c>
      <c r="O1124" s="85"/>
      <c r="P1124" s="214">
        <f>O1124*H1124</f>
        <v>0</v>
      </c>
      <c r="Q1124" s="214">
        <v>0</v>
      </c>
      <c r="R1124" s="214">
        <f>Q1124*H1124</f>
        <v>0</v>
      </c>
      <c r="S1124" s="214">
        <v>0</v>
      </c>
      <c r="T1124" s="215">
        <f>S1124*H1124</f>
        <v>0</v>
      </c>
      <c r="U1124" s="39"/>
      <c r="V1124" s="39"/>
      <c r="W1124" s="39"/>
      <c r="X1124" s="39"/>
      <c r="Y1124" s="39"/>
      <c r="Z1124" s="39"/>
      <c r="AA1124" s="39"/>
      <c r="AB1124" s="39"/>
      <c r="AC1124" s="39"/>
      <c r="AD1124" s="39"/>
      <c r="AE1124" s="39"/>
      <c r="AR1124" s="216" t="s">
        <v>268</v>
      </c>
      <c r="AT1124" s="216" t="s">
        <v>159</v>
      </c>
      <c r="AU1124" s="216" t="s">
        <v>88</v>
      </c>
      <c r="AY1124" s="18" t="s">
        <v>157</v>
      </c>
      <c r="BE1124" s="217">
        <f>IF(N1124="základní",J1124,0)</f>
        <v>0</v>
      </c>
      <c r="BF1124" s="217">
        <f>IF(N1124="snížená",J1124,0)</f>
        <v>0</v>
      </c>
      <c r="BG1124" s="217">
        <f>IF(N1124="zákl. přenesená",J1124,0)</f>
        <v>0</v>
      </c>
      <c r="BH1124" s="217">
        <f>IF(N1124="sníž. přenesená",J1124,0)</f>
        <v>0</v>
      </c>
      <c r="BI1124" s="217">
        <f>IF(N1124="nulová",J1124,0)</f>
        <v>0</v>
      </c>
      <c r="BJ1124" s="18" t="s">
        <v>86</v>
      </c>
      <c r="BK1124" s="217">
        <f>ROUND(I1124*H1124,2)</f>
        <v>0</v>
      </c>
      <c r="BL1124" s="18" t="s">
        <v>268</v>
      </c>
      <c r="BM1124" s="216" t="s">
        <v>2192</v>
      </c>
    </row>
    <row r="1125" s="2" customFormat="1">
      <c r="A1125" s="39"/>
      <c r="B1125" s="40"/>
      <c r="C1125" s="41"/>
      <c r="D1125" s="218" t="s">
        <v>166</v>
      </c>
      <c r="E1125" s="41"/>
      <c r="F1125" s="219" t="s">
        <v>2193</v>
      </c>
      <c r="G1125" s="41"/>
      <c r="H1125" s="41"/>
      <c r="I1125" s="220"/>
      <c r="J1125" s="41"/>
      <c r="K1125" s="41"/>
      <c r="L1125" s="45"/>
      <c r="M1125" s="221"/>
      <c r="N1125" s="222"/>
      <c r="O1125" s="85"/>
      <c r="P1125" s="85"/>
      <c r="Q1125" s="85"/>
      <c r="R1125" s="85"/>
      <c r="S1125" s="85"/>
      <c r="T1125" s="86"/>
      <c r="U1125" s="39"/>
      <c r="V1125" s="39"/>
      <c r="W1125" s="39"/>
      <c r="X1125" s="39"/>
      <c r="Y1125" s="39"/>
      <c r="Z1125" s="39"/>
      <c r="AA1125" s="39"/>
      <c r="AB1125" s="39"/>
      <c r="AC1125" s="39"/>
      <c r="AD1125" s="39"/>
      <c r="AE1125" s="39"/>
      <c r="AT1125" s="18" t="s">
        <v>166</v>
      </c>
      <c r="AU1125" s="18" t="s">
        <v>88</v>
      </c>
    </row>
    <row r="1126" s="13" customFormat="1">
      <c r="A1126" s="13"/>
      <c r="B1126" s="225"/>
      <c r="C1126" s="226"/>
      <c r="D1126" s="223" t="s">
        <v>170</v>
      </c>
      <c r="E1126" s="227" t="s">
        <v>19</v>
      </c>
      <c r="F1126" s="228" t="s">
        <v>2194</v>
      </c>
      <c r="G1126" s="226"/>
      <c r="H1126" s="229">
        <v>3</v>
      </c>
      <c r="I1126" s="230"/>
      <c r="J1126" s="226"/>
      <c r="K1126" s="226"/>
      <c r="L1126" s="231"/>
      <c r="M1126" s="232"/>
      <c r="N1126" s="233"/>
      <c r="O1126" s="233"/>
      <c r="P1126" s="233"/>
      <c r="Q1126" s="233"/>
      <c r="R1126" s="233"/>
      <c r="S1126" s="233"/>
      <c r="T1126" s="234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T1126" s="235" t="s">
        <v>170</v>
      </c>
      <c r="AU1126" s="235" t="s">
        <v>88</v>
      </c>
      <c r="AV1126" s="13" t="s">
        <v>88</v>
      </c>
      <c r="AW1126" s="13" t="s">
        <v>37</v>
      </c>
      <c r="AX1126" s="13" t="s">
        <v>78</v>
      </c>
      <c r="AY1126" s="235" t="s">
        <v>157</v>
      </c>
    </row>
    <row r="1127" s="2" customFormat="1" ht="16.5" customHeight="1">
      <c r="A1127" s="39"/>
      <c r="B1127" s="40"/>
      <c r="C1127" s="236" t="s">
        <v>2195</v>
      </c>
      <c r="D1127" s="236" t="s">
        <v>242</v>
      </c>
      <c r="E1127" s="237" t="s">
        <v>2196</v>
      </c>
      <c r="F1127" s="238" t="s">
        <v>2197</v>
      </c>
      <c r="G1127" s="239" t="s">
        <v>271</v>
      </c>
      <c r="H1127" s="240">
        <v>3</v>
      </c>
      <c r="I1127" s="241"/>
      <c r="J1127" s="242">
        <f>ROUND(I1127*H1127,2)</f>
        <v>0</v>
      </c>
      <c r="K1127" s="238" t="s">
        <v>163</v>
      </c>
      <c r="L1127" s="243"/>
      <c r="M1127" s="244" t="s">
        <v>19</v>
      </c>
      <c r="N1127" s="245" t="s">
        <v>49</v>
      </c>
      <c r="O1127" s="85"/>
      <c r="P1127" s="214">
        <f>O1127*H1127</f>
        <v>0</v>
      </c>
      <c r="Q1127" s="214">
        <v>0.00029999999999999997</v>
      </c>
      <c r="R1127" s="214">
        <f>Q1127*H1127</f>
        <v>0.00089999999999999998</v>
      </c>
      <c r="S1127" s="214">
        <v>0</v>
      </c>
      <c r="T1127" s="215">
        <f>S1127*H1127</f>
        <v>0</v>
      </c>
      <c r="U1127" s="39"/>
      <c r="V1127" s="39"/>
      <c r="W1127" s="39"/>
      <c r="X1127" s="39"/>
      <c r="Y1127" s="39"/>
      <c r="Z1127" s="39"/>
      <c r="AA1127" s="39"/>
      <c r="AB1127" s="39"/>
      <c r="AC1127" s="39"/>
      <c r="AD1127" s="39"/>
      <c r="AE1127" s="39"/>
      <c r="AR1127" s="216" t="s">
        <v>357</v>
      </c>
      <c r="AT1127" s="216" t="s">
        <v>242</v>
      </c>
      <c r="AU1127" s="216" t="s">
        <v>88</v>
      </c>
      <c r="AY1127" s="18" t="s">
        <v>157</v>
      </c>
      <c r="BE1127" s="217">
        <f>IF(N1127="základní",J1127,0)</f>
        <v>0</v>
      </c>
      <c r="BF1127" s="217">
        <f>IF(N1127="snížená",J1127,0)</f>
        <v>0</v>
      </c>
      <c r="BG1127" s="217">
        <f>IF(N1127="zákl. přenesená",J1127,0)</f>
        <v>0</v>
      </c>
      <c r="BH1127" s="217">
        <f>IF(N1127="sníž. přenesená",J1127,0)</f>
        <v>0</v>
      </c>
      <c r="BI1127" s="217">
        <f>IF(N1127="nulová",J1127,0)</f>
        <v>0</v>
      </c>
      <c r="BJ1127" s="18" t="s">
        <v>86</v>
      </c>
      <c r="BK1127" s="217">
        <f>ROUND(I1127*H1127,2)</f>
        <v>0</v>
      </c>
      <c r="BL1127" s="18" t="s">
        <v>268</v>
      </c>
      <c r="BM1127" s="216" t="s">
        <v>2198</v>
      </c>
    </row>
    <row r="1128" s="2" customFormat="1" ht="24.15" customHeight="1">
      <c r="A1128" s="39"/>
      <c r="B1128" s="40"/>
      <c r="C1128" s="205" t="s">
        <v>2199</v>
      </c>
      <c r="D1128" s="205" t="s">
        <v>159</v>
      </c>
      <c r="E1128" s="206" t="s">
        <v>2200</v>
      </c>
      <c r="F1128" s="207" t="s">
        <v>2201</v>
      </c>
      <c r="G1128" s="208" t="s">
        <v>320</v>
      </c>
      <c r="H1128" s="209">
        <v>73.159999999999997</v>
      </c>
      <c r="I1128" s="210"/>
      <c r="J1128" s="211">
        <f>ROUND(I1128*H1128,2)</f>
        <v>0</v>
      </c>
      <c r="K1128" s="207" t="s">
        <v>19</v>
      </c>
      <c r="L1128" s="45"/>
      <c r="M1128" s="212" t="s">
        <v>19</v>
      </c>
      <c r="N1128" s="213" t="s">
        <v>49</v>
      </c>
      <c r="O1128" s="85"/>
      <c r="P1128" s="214">
        <f>O1128*H1128</f>
        <v>0</v>
      </c>
      <c r="Q1128" s="214">
        <v>0</v>
      </c>
      <c r="R1128" s="214">
        <f>Q1128*H1128</f>
        <v>0</v>
      </c>
      <c r="S1128" s="214">
        <v>0</v>
      </c>
      <c r="T1128" s="215">
        <f>S1128*H1128</f>
        <v>0</v>
      </c>
      <c r="U1128" s="39"/>
      <c r="V1128" s="39"/>
      <c r="W1128" s="39"/>
      <c r="X1128" s="39"/>
      <c r="Y1128" s="39"/>
      <c r="Z1128" s="39"/>
      <c r="AA1128" s="39"/>
      <c r="AB1128" s="39"/>
      <c r="AC1128" s="39"/>
      <c r="AD1128" s="39"/>
      <c r="AE1128" s="39"/>
      <c r="AR1128" s="216" t="s">
        <v>268</v>
      </c>
      <c r="AT1128" s="216" t="s">
        <v>159</v>
      </c>
      <c r="AU1128" s="216" t="s">
        <v>88</v>
      </c>
      <c r="AY1128" s="18" t="s">
        <v>157</v>
      </c>
      <c r="BE1128" s="217">
        <f>IF(N1128="základní",J1128,0)</f>
        <v>0</v>
      </c>
      <c r="BF1128" s="217">
        <f>IF(N1128="snížená",J1128,0)</f>
        <v>0</v>
      </c>
      <c r="BG1128" s="217">
        <f>IF(N1128="zákl. přenesená",J1128,0)</f>
        <v>0</v>
      </c>
      <c r="BH1128" s="217">
        <f>IF(N1128="sníž. přenesená",J1128,0)</f>
        <v>0</v>
      </c>
      <c r="BI1128" s="217">
        <f>IF(N1128="nulová",J1128,0)</f>
        <v>0</v>
      </c>
      <c r="BJ1128" s="18" t="s">
        <v>86</v>
      </c>
      <c r="BK1128" s="217">
        <f>ROUND(I1128*H1128,2)</f>
        <v>0</v>
      </c>
      <c r="BL1128" s="18" t="s">
        <v>268</v>
      </c>
      <c r="BM1128" s="216" t="s">
        <v>2202</v>
      </c>
    </row>
    <row r="1129" s="13" customFormat="1">
      <c r="A1129" s="13"/>
      <c r="B1129" s="225"/>
      <c r="C1129" s="226"/>
      <c r="D1129" s="223" t="s">
        <v>170</v>
      </c>
      <c r="E1129" s="227" t="s">
        <v>19</v>
      </c>
      <c r="F1129" s="228" t="s">
        <v>2203</v>
      </c>
      <c r="G1129" s="226"/>
      <c r="H1129" s="229">
        <v>73.159999999999997</v>
      </c>
      <c r="I1129" s="230"/>
      <c r="J1129" s="226"/>
      <c r="K1129" s="226"/>
      <c r="L1129" s="231"/>
      <c r="M1129" s="232"/>
      <c r="N1129" s="233"/>
      <c r="O1129" s="233"/>
      <c r="P1129" s="233"/>
      <c r="Q1129" s="233"/>
      <c r="R1129" s="233"/>
      <c r="S1129" s="233"/>
      <c r="T1129" s="234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T1129" s="235" t="s">
        <v>170</v>
      </c>
      <c r="AU1129" s="235" t="s">
        <v>88</v>
      </c>
      <c r="AV1129" s="13" t="s">
        <v>88</v>
      </c>
      <c r="AW1129" s="13" t="s">
        <v>37</v>
      </c>
      <c r="AX1129" s="13" t="s">
        <v>78</v>
      </c>
      <c r="AY1129" s="235" t="s">
        <v>157</v>
      </c>
    </row>
    <row r="1130" s="2" customFormat="1" ht="24.15" customHeight="1">
      <c r="A1130" s="39"/>
      <c r="B1130" s="40"/>
      <c r="C1130" s="205" t="s">
        <v>2204</v>
      </c>
      <c r="D1130" s="205" t="s">
        <v>159</v>
      </c>
      <c r="E1130" s="206" t="s">
        <v>2205</v>
      </c>
      <c r="F1130" s="207" t="s">
        <v>2206</v>
      </c>
      <c r="G1130" s="208" t="s">
        <v>1016</v>
      </c>
      <c r="H1130" s="246"/>
      <c r="I1130" s="210"/>
      <c r="J1130" s="211">
        <f>ROUND(I1130*H1130,2)</f>
        <v>0</v>
      </c>
      <c r="K1130" s="207" t="s">
        <v>175</v>
      </c>
      <c r="L1130" s="45"/>
      <c r="M1130" s="212" t="s">
        <v>19</v>
      </c>
      <c r="N1130" s="213" t="s">
        <v>49</v>
      </c>
      <c r="O1130" s="85"/>
      <c r="P1130" s="214">
        <f>O1130*H1130</f>
        <v>0</v>
      </c>
      <c r="Q1130" s="214">
        <v>0</v>
      </c>
      <c r="R1130" s="214">
        <f>Q1130*H1130</f>
        <v>0</v>
      </c>
      <c r="S1130" s="214">
        <v>0</v>
      </c>
      <c r="T1130" s="215">
        <f>S1130*H1130</f>
        <v>0</v>
      </c>
      <c r="U1130" s="39"/>
      <c r="V1130" s="39"/>
      <c r="W1130" s="39"/>
      <c r="X1130" s="39"/>
      <c r="Y1130" s="39"/>
      <c r="Z1130" s="39"/>
      <c r="AA1130" s="39"/>
      <c r="AB1130" s="39"/>
      <c r="AC1130" s="39"/>
      <c r="AD1130" s="39"/>
      <c r="AE1130" s="39"/>
      <c r="AR1130" s="216" t="s">
        <v>268</v>
      </c>
      <c r="AT1130" s="216" t="s">
        <v>159</v>
      </c>
      <c r="AU1130" s="216" t="s">
        <v>88</v>
      </c>
      <c r="AY1130" s="18" t="s">
        <v>157</v>
      </c>
      <c r="BE1130" s="217">
        <f>IF(N1130="základní",J1130,0)</f>
        <v>0</v>
      </c>
      <c r="BF1130" s="217">
        <f>IF(N1130="snížená",J1130,0)</f>
        <v>0</v>
      </c>
      <c r="BG1130" s="217">
        <f>IF(N1130="zákl. přenesená",J1130,0)</f>
        <v>0</v>
      </c>
      <c r="BH1130" s="217">
        <f>IF(N1130="sníž. přenesená",J1130,0)</f>
        <v>0</v>
      </c>
      <c r="BI1130" s="217">
        <f>IF(N1130="nulová",J1130,0)</f>
        <v>0</v>
      </c>
      <c r="BJ1130" s="18" t="s">
        <v>86</v>
      </c>
      <c r="BK1130" s="217">
        <f>ROUND(I1130*H1130,2)</f>
        <v>0</v>
      </c>
      <c r="BL1130" s="18" t="s">
        <v>268</v>
      </c>
      <c r="BM1130" s="216" t="s">
        <v>2207</v>
      </c>
    </row>
    <row r="1131" s="2" customFormat="1">
      <c r="A1131" s="39"/>
      <c r="B1131" s="40"/>
      <c r="C1131" s="41"/>
      <c r="D1131" s="218" t="s">
        <v>166</v>
      </c>
      <c r="E1131" s="41"/>
      <c r="F1131" s="219" t="s">
        <v>2208</v>
      </c>
      <c r="G1131" s="41"/>
      <c r="H1131" s="41"/>
      <c r="I1131" s="220"/>
      <c r="J1131" s="41"/>
      <c r="K1131" s="41"/>
      <c r="L1131" s="45"/>
      <c r="M1131" s="221"/>
      <c r="N1131" s="222"/>
      <c r="O1131" s="85"/>
      <c r="P1131" s="85"/>
      <c r="Q1131" s="85"/>
      <c r="R1131" s="85"/>
      <c r="S1131" s="85"/>
      <c r="T1131" s="86"/>
      <c r="U1131" s="39"/>
      <c r="V1131" s="39"/>
      <c r="W1131" s="39"/>
      <c r="X1131" s="39"/>
      <c r="Y1131" s="39"/>
      <c r="Z1131" s="39"/>
      <c r="AA1131" s="39"/>
      <c r="AB1131" s="39"/>
      <c r="AC1131" s="39"/>
      <c r="AD1131" s="39"/>
      <c r="AE1131" s="39"/>
      <c r="AT1131" s="18" t="s">
        <v>166</v>
      </c>
      <c r="AU1131" s="18" t="s">
        <v>88</v>
      </c>
    </row>
    <row r="1132" s="12" customFormat="1" ht="22.8" customHeight="1">
      <c r="A1132" s="12"/>
      <c r="B1132" s="189"/>
      <c r="C1132" s="190"/>
      <c r="D1132" s="191" t="s">
        <v>77</v>
      </c>
      <c r="E1132" s="203" t="s">
        <v>2209</v>
      </c>
      <c r="F1132" s="203" t="s">
        <v>2210</v>
      </c>
      <c r="G1132" s="190"/>
      <c r="H1132" s="190"/>
      <c r="I1132" s="193"/>
      <c r="J1132" s="204">
        <f>BK1132</f>
        <v>0</v>
      </c>
      <c r="K1132" s="190"/>
      <c r="L1132" s="195"/>
      <c r="M1132" s="196"/>
      <c r="N1132" s="197"/>
      <c r="O1132" s="197"/>
      <c r="P1132" s="198">
        <f>SUM(P1133:P1176)</f>
        <v>0</v>
      </c>
      <c r="Q1132" s="197"/>
      <c r="R1132" s="198">
        <f>SUM(R1133:R1176)</f>
        <v>0.15818940000000001</v>
      </c>
      <c r="S1132" s="197"/>
      <c r="T1132" s="199">
        <f>SUM(T1133:T1176)</f>
        <v>0</v>
      </c>
      <c r="U1132" s="12"/>
      <c r="V1132" s="12"/>
      <c r="W1132" s="12"/>
      <c r="X1132" s="12"/>
      <c r="Y1132" s="12"/>
      <c r="Z1132" s="12"/>
      <c r="AA1132" s="12"/>
      <c r="AB1132" s="12"/>
      <c r="AC1132" s="12"/>
      <c r="AD1132" s="12"/>
      <c r="AE1132" s="12"/>
      <c r="AR1132" s="200" t="s">
        <v>88</v>
      </c>
      <c r="AT1132" s="201" t="s">
        <v>77</v>
      </c>
      <c r="AU1132" s="201" t="s">
        <v>86</v>
      </c>
      <c r="AY1132" s="200" t="s">
        <v>157</v>
      </c>
      <c r="BK1132" s="202">
        <f>SUM(BK1133:BK1176)</f>
        <v>0</v>
      </c>
    </row>
    <row r="1133" s="2" customFormat="1" ht="16.5" customHeight="1">
      <c r="A1133" s="39"/>
      <c r="B1133" s="40"/>
      <c r="C1133" s="205" t="s">
        <v>2211</v>
      </c>
      <c r="D1133" s="205" t="s">
        <v>159</v>
      </c>
      <c r="E1133" s="206" t="s">
        <v>2212</v>
      </c>
      <c r="F1133" s="207" t="s">
        <v>2213</v>
      </c>
      <c r="G1133" s="208" t="s">
        <v>271</v>
      </c>
      <c r="H1133" s="209">
        <v>1.98</v>
      </c>
      <c r="I1133" s="210"/>
      <c r="J1133" s="211">
        <f>ROUND(I1133*H1133,2)</f>
        <v>0</v>
      </c>
      <c r="K1133" s="207" t="s">
        <v>163</v>
      </c>
      <c r="L1133" s="45"/>
      <c r="M1133" s="212" t="s">
        <v>19</v>
      </c>
      <c r="N1133" s="213" t="s">
        <v>49</v>
      </c>
      <c r="O1133" s="85"/>
      <c r="P1133" s="214">
        <f>O1133*H1133</f>
        <v>0</v>
      </c>
      <c r="Q1133" s="214">
        <v>0</v>
      </c>
      <c r="R1133" s="214">
        <f>Q1133*H1133</f>
        <v>0</v>
      </c>
      <c r="S1133" s="214">
        <v>0</v>
      </c>
      <c r="T1133" s="215">
        <f>S1133*H1133</f>
        <v>0</v>
      </c>
      <c r="U1133" s="39"/>
      <c r="V1133" s="39"/>
      <c r="W1133" s="39"/>
      <c r="X1133" s="39"/>
      <c r="Y1133" s="39"/>
      <c r="Z1133" s="39"/>
      <c r="AA1133" s="39"/>
      <c r="AB1133" s="39"/>
      <c r="AC1133" s="39"/>
      <c r="AD1133" s="39"/>
      <c r="AE1133" s="39"/>
      <c r="AR1133" s="216" t="s">
        <v>268</v>
      </c>
      <c r="AT1133" s="216" t="s">
        <v>159</v>
      </c>
      <c r="AU1133" s="216" t="s">
        <v>88</v>
      </c>
      <c r="AY1133" s="18" t="s">
        <v>157</v>
      </c>
      <c r="BE1133" s="217">
        <f>IF(N1133="základní",J1133,0)</f>
        <v>0</v>
      </c>
      <c r="BF1133" s="217">
        <f>IF(N1133="snížená",J1133,0)</f>
        <v>0</v>
      </c>
      <c r="BG1133" s="217">
        <f>IF(N1133="zákl. přenesená",J1133,0)</f>
        <v>0</v>
      </c>
      <c r="BH1133" s="217">
        <f>IF(N1133="sníž. přenesená",J1133,0)</f>
        <v>0</v>
      </c>
      <c r="BI1133" s="217">
        <f>IF(N1133="nulová",J1133,0)</f>
        <v>0</v>
      </c>
      <c r="BJ1133" s="18" t="s">
        <v>86</v>
      </c>
      <c r="BK1133" s="217">
        <f>ROUND(I1133*H1133,2)</f>
        <v>0</v>
      </c>
      <c r="BL1133" s="18" t="s">
        <v>268</v>
      </c>
      <c r="BM1133" s="216" t="s">
        <v>2214</v>
      </c>
    </row>
    <row r="1134" s="2" customFormat="1">
      <c r="A1134" s="39"/>
      <c r="B1134" s="40"/>
      <c r="C1134" s="41"/>
      <c r="D1134" s="218" t="s">
        <v>166</v>
      </c>
      <c r="E1134" s="41"/>
      <c r="F1134" s="219" t="s">
        <v>2215</v>
      </c>
      <c r="G1134" s="41"/>
      <c r="H1134" s="41"/>
      <c r="I1134" s="220"/>
      <c r="J1134" s="41"/>
      <c r="K1134" s="41"/>
      <c r="L1134" s="45"/>
      <c r="M1134" s="221"/>
      <c r="N1134" s="222"/>
      <c r="O1134" s="85"/>
      <c r="P1134" s="85"/>
      <c r="Q1134" s="85"/>
      <c r="R1134" s="85"/>
      <c r="S1134" s="85"/>
      <c r="T1134" s="86"/>
      <c r="U1134" s="39"/>
      <c r="V1134" s="39"/>
      <c r="W1134" s="39"/>
      <c r="X1134" s="39"/>
      <c r="Y1134" s="39"/>
      <c r="Z1134" s="39"/>
      <c r="AA1134" s="39"/>
      <c r="AB1134" s="39"/>
      <c r="AC1134" s="39"/>
      <c r="AD1134" s="39"/>
      <c r="AE1134" s="39"/>
      <c r="AT1134" s="18" t="s">
        <v>166</v>
      </c>
      <c r="AU1134" s="18" t="s">
        <v>88</v>
      </c>
    </row>
    <row r="1135" s="13" customFormat="1">
      <c r="A1135" s="13"/>
      <c r="B1135" s="225"/>
      <c r="C1135" s="226"/>
      <c r="D1135" s="223" t="s">
        <v>170</v>
      </c>
      <c r="E1135" s="227" t="s">
        <v>19</v>
      </c>
      <c r="F1135" s="228" t="s">
        <v>2216</v>
      </c>
      <c r="G1135" s="226"/>
      <c r="H1135" s="229">
        <v>1.98</v>
      </c>
      <c r="I1135" s="230"/>
      <c r="J1135" s="226"/>
      <c r="K1135" s="226"/>
      <c r="L1135" s="231"/>
      <c r="M1135" s="232"/>
      <c r="N1135" s="233"/>
      <c r="O1135" s="233"/>
      <c r="P1135" s="233"/>
      <c r="Q1135" s="233"/>
      <c r="R1135" s="233"/>
      <c r="S1135" s="233"/>
      <c r="T1135" s="234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T1135" s="235" t="s">
        <v>170</v>
      </c>
      <c r="AU1135" s="235" t="s">
        <v>88</v>
      </c>
      <c r="AV1135" s="13" t="s">
        <v>88</v>
      </c>
      <c r="AW1135" s="13" t="s">
        <v>37</v>
      </c>
      <c r="AX1135" s="13" t="s">
        <v>78</v>
      </c>
      <c r="AY1135" s="235" t="s">
        <v>157</v>
      </c>
    </row>
    <row r="1136" s="2" customFormat="1" ht="16.5" customHeight="1">
      <c r="A1136" s="39"/>
      <c r="B1136" s="40"/>
      <c r="C1136" s="236" t="s">
        <v>2217</v>
      </c>
      <c r="D1136" s="236" t="s">
        <v>242</v>
      </c>
      <c r="E1136" s="237" t="s">
        <v>2218</v>
      </c>
      <c r="F1136" s="238" t="s">
        <v>2219</v>
      </c>
      <c r="G1136" s="239" t="s">
        <v>162</v>
      </c>
      <c r="H1136" s="240">
        <v>2.1779999999999999</v>
      </c>
      <c r="I1136" s="241"/>
      <c r="J1136" s="242">
        <f>ROUND(I1136*H1136,2)</f>
        <v>0</v>
      </c>
      <c r="K1136" s="238" t="s">
        <v>163</v>
      </c>
      <c r="L1136" s="243"/>
      <c r="M1136" s="244" t="s">
        <v>19</v>
      </c>
      <c r="N1136" s="245" t="s">
        <v>49</v>
      </c>
      <c r="O1136" s="85"/>
      <c r="P1136" s="214">
        <f>O1136*H1136</f>
        <v>0</v>
      </c>
      <c r="Q1136" s="214">
        <v>0.021999999999999999</v>
      </c>
      <c r="R1136" s="214">
        <f>Q1136*H1136</f>
        <v>0.047915999999999993</v>
      </c>
      <c r="S1136" s="214">
        <v>0</v>
      </c>
      <c r="T1136" s="215">
        <f>S1136*H1136</f>
        <v>0</v>
      </c>
      <c r="U1136" s="39"/>
      <c r="V1136" s="39"/>
      <c r="W1136" s="39"/>
      <c r="X1136" s="39"/>
      <c r="Y1136" s="39"/>
      <c r="Z1136" s="39"/>
      <c r="AA1136" s="39"/>
      <c r="AB1136" s="39"/>
      <c r="AC1136" s="39"/>
      <c r="AD1136" s="39"/>
      <c r="AE1136" s="39"/>
      <c r="AR1136" s="216" t="s">
        <v>357</v>
      </c>
      <c r="AT1136" s="216" t="s">
        <v>242</v>
      </c>
      <c r="AU1136" s="216" t="s">
        <v>88</v>
      </c>
      <c r="AY1136" s="18" t="s">
        <v>157</v>
      </c>
      <c r="BE1136" s="217">
        <f>IF(N1136="základní",J1136,0)</f>
        <v>0</v>
      </c>
      <c r="BF1136" s="217">
        <f>IF(N1136="snížená",J1136,0)</f>
        <v>0</v>
      </c>
      <c r="BG1136" s="217">
        <f>IF(N1136="zákl. přenesená",J1136,0)</f>
        <v>0</v>
      </c>
      <c r="BH1136" s="217">
        <f>IF(N1136="sníž. přenesená",J1136,0)</f>
        <v>0</v>
      </c>
      <c r="BI1136" s="217">
        <f>IF(N1136="nulová",J1136,0)</f>
        <v>0</v>
      </c>
      <c r="BJ1136" s="18" t="s">
        <v>86</v>
      </c>
      <c r="BK1136" s="217">
        <f>ROUND(I1136*H1136,2)</f>
        <v>0</v>
      </c>
      <c r="BL1136" s="18" t="s">
        <v>268</v>
      </c>
      <c r="BM1136" s="216" t="s">
        <v>2220</v>
      </c>
    </row>
    <row r="1137" s="13" customFormat="1">
      <c r="A1137" s="13"/>
      <c r="B1137" s="225"/>
      <c r="C1137" s="226"/>
      <c r="D1137" s="223" t="s">
        <v>170</v>
      </c>
      <c r="E1137" s="226"/>
      <c r="F1137" s="228" t="s">
        <v>2221</v>
      </c>
      <c r="G1137" s="226"/>
      <c r="H1137" s="229">
        <v>2.1779999999999999</v>
      </c>
      <c r="I1137" s="230"/>
      <c r="J1137" s="226"/>
      <c r="K1137" s="226"/>
      <c r="L1137" s="231"/>
      <c r="M1137" s="232"/>
      <c r="N1137" s="233"/>
      <c r="O1137" s="233"/>
      <c r="P1137" s="233"/>
      <c r="Q1137" s="233"/>
      <c r="R1137" s="233"/>
      <c r="S1137" s="233"/>
      <c r="T1137" s="234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T1137" s="235" t="s">
        <v>170</v>
      </c>
      <c r="AU1137" s="235" t="s">
        <v>88</v>
      </c>
      <c r="AV1137" s="13" t="s">
        <v>88</v>
      </c>
      <c r="AW1137" s="13" t="s">
        <v>4</v>
      </c>
      <c r="AX1137" s="13" t="s">
        <v>86</v>
      </c>
      <c r="AY1137" s="235" t="s">
        <v>157</v>
      </c>
    </row>
    <row r="1138" s="2" customFormat="1" ht="16.5" customHeight="1">
      <c r="A1138" s="39"/>
      <c r="B1138" s="40"/>
      <c r="C1138" s="205" t="s">
        <v>2222</v>
      </c>
      <c r="D1138" s="205" t="s">
        <v>159</v>
      </c>
      <c r="E1138" s="206" t="s">
        <v>2223</v>
      </c>
      <c r="F1138" s="207" t="s">
        <v>2224</v>
      </c>
      <c r="G1138" s="208" t="s">
        <v>271</v>
      </c>
      <c r="H1138" s="209">
        <v>1.98</v>
      </c>
      <c r="I1138" s="210"/>
      <c r="J1138" s="211">
        <f>ROUND(I1138*H1138,2)</f>
        <v>0</v>
      </c>
      <c r="K1138" s="207" t="s">
        <v>163</v>
      </c>
      <c r="L1138" s="45"/>
      <c r="M1138" s="212" t="s">
        <v>19</v>
      </c>
      <c r="N1138" s="213" t="s">
        <v>49</v>
      </c>
      <c r="O1138" s="85"/>
      <c r="P1138" s="214">
        <f>O1138*H1138</f>
        <v>0</v>
      </c>
      <c r="Q1138" s="214">
        <v>0</v>
      </c>
      <c r="R1138" s="214">
        <f>Q1138*H1138</f>
        <v>0</v>
      </c>
      <c r="S1138" s="214">
        <v>0</v>
      </c>
      <c r="T1138" s="215">
        <f>S1138*H1138</f>
        <v>0</v>
      </c>
      <c r="U1138" s="39"/>
      <c r="V1138" s="39"/>
      <c r="W1138" s="39"/>
      <c r="X1138" s="39"/>
      <c r="Y1138" s="39"/>
      <c r="Z1138" s="39"/>
      <c r="AA1138" s="39"/>
      <c r="AB1138" s="39"/>
      <c r="AC1138" s="39"/>
      <c r="AD1138" s="39"/>
      <c r="AE1138" s="39"/>
      <c r="AR1138" s="216" t="s">
        <v>268</v>
      </c>
      <c r="AT1138" s="216" t="s">
        <v>159</v>
      </c>
      <c r="AU1138" s="216" t="s">
        <v>88</v>
      </c>
      <c r="AY1138" s="18" t="s">
        <v>157</v>
      </c>
      <c r="BE1138" s="217">
        <f>IF(N1138="základní",J1138,0)</f>
        <v>0</v>
      </c>
      <c r="BF1138" s="217">
        <f>IF(N1138="snížená",J1138,0)</f>
        <v>0</v>
      </c>
      <c r="BG1138" s="217">
        <f>IF(N1138="zákl. přenesená",J1138,0)</f>
        <v>0</v>
      </c>
      <c r="BH1138" s="217">
        <f>IF(N1138="sníž. přenesená",J1138,0)</f>
        <v>0</v>
      </c>
      <c r="BI1138" s="217">
        <f>IF(N1138="nulová",J1138,0)</f>
        <v>0</v>
      </c>
      <c r="BJ1138" s="18" t="s">
        <v>86</v>
      </c>
      <c r="BK1138" s="217">
        <f>ROUND(I1138*H1138,2)</f>
        <v>0</v>
      </c>
      <c r="BL1138" s="18" t="s">
        <v>268</v>
      </c>
      <c r="BM1138" s="216" t="s">
        <v>2225</v>
      </c>
    </row>
    <row r="1139" s="2" customFormat="1">
      <c r="A1139" s="39"/>
      <c r="B1139" s="40"/>
      <c r="C1139" s="41"/>
      <c r="D1139" s="218" t="s">
        <v>166</v>
      </c>
      <c r="E1139" s="41"/>
      <c r="F1139" s="219" t="s">
        <v>2226</v>
      </c>
      <c r="G1139" s="41"/>
      <c r="H1139" s="41"/>
      <c r="I1139" s="220"/>
      <c r="J1139" s="41"/>
      <c r="K1139" s="41"/>
      <c r="L1139" s="45"/>
      <c r="M1139" s="221"/>
      <c r="N1139" s="222"/>
      <c r="O1139" s="85"/>
      <c r="P1139" s="85"/>
      <c r="Q1139" s="85"/>
      <c r="R1139" s="85"/>
      <c r="S1139" s="85"/>
      <c r="T1139" s="86"/>
      <c r="U1139" s="39"/>
      <c r="V1139" s="39"/>
      <c r="W1139" s="39"/>
      <c r="X1139" s="39"/>
      <c r="Y1139" s="39"/>
      <c r="Z1139" s="39"/>
      <c r="AA1139" s="39"/>
      <c r="AB1139" s="39"/>
      <c r="AC1139" s="39"/>
      <c r="AD1139" s="39"/>
      <c r="AE1139" s="39"/>
      <c r="AT1139" s="18" t="s">
        <v>166</v>
      </c>
      <c r="AU1139" s="18" t="s">
        <v>88</v>
      </c>
    </row>
    <row r="1140" s="13" customFormat="1">
      <c r="A1140" s="13"/>
      <c r="B1140" s="225"/>
      <c r="C1140" s="226"/>
      <c r="D1140" s="223" t="s">
        <v>170</v>
      </c>
      <c r="E1140" s="227" t="s">
        <v>19</v>
      </c>
      <c r="F1140" s="228" t="s">
        <v>2216</v>
      </c>
      <c r="G1140" s="226"/>
      <c r="H1140" s="229">
        <v>1.98</v>
      </c>
      <c r="I1140" s="230"/>
      <c r="J1140" s="226"/>
      <c r="K1140" s="226"/>
      <c r="L1140" s="231"/>
      <c r="M1140" s="232"/>
      <c r="N1140" s="233"/>
      <c r="O1140" s="233"/>
      <c r="P1140" s="233"/>
      <c r="Q1140" s="233"/>
      <c r="R1140" s="233"/>
      <c r="S1140" s="233"/>
      <c r="T1140" s="234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T1140" s="235" t="s">
        <v>170</v>
      </c>
      <c r="AU1140" s="235" t="s">
        <v>88</v>
      </c>
      <c r="AV1140" s="13" t="s">
        <v>88</v>
      </c>
      <c r="AW1140" s="13" t="s">
        <v>37</v>
      </c>
      <c r="AX1140" s="13" t="s">
        <v>78</v>
      </c>
      <c r="AY1140" s="235" t="s">
        <v>157</v>
      </c>
    </row>
    <row r="1141" s="2" customFormat="1" ht="16.5" customHeight="1">
      <c r="A1141" s="39"/>
      <c r="B1141" s="40"/>
      <c r="C1141" s="236" t="s">
        <v>2227</v>
      </c>
      <c r="D1141" s="236" t="s">
        <v>242</v>
      </c>
      <c r="E1141" s="237" t="s">
        <v>2228</v>
      </c>
      <c r="F1141" s="238" t="s">
        <v>2229</v>
      </c>
      <c r="G1141" s="239" t="s">
        <v>162</v>
      </c>
      <c r="H1141" s="240">
        <v>2.1779999999999999</v>
      </c>
      <c r="I1141" s="241"/>
      <c r="J1141" s="242">
        <f>ROUND(I1141*H1141,2)</f>
        <v>0</v>
      </c>
      <c r="K1141" s="238" t="s">
        <v>163</v>
      </c>
      <c r="L1141" s="243"/>
      <c r="M1141" s="244" t="s">
        <v>19</v>
      </c>
      <c r="N1141" s="245" t="s">
        <v>49</v>
      </c>
      <c r="O1141" s="85"/>
      <c r="P1141" s="214">
        <f>O1141*H1141</f>
        <v>0</v>
      </c>
      <c r="Q1141" s="214">
        <v>0.014999999999999999</v>
      </c>
      <c r="R1141" s="214">
        <f>Q1141*H1141</f>
        <v>0.032669999999999998</v>
      </c>
      <c r="S1141" s="214">
        <v>0</v>
      </c>
      <c r="T1141" s="215">
        <f>S1141*H1141</f>
        <v>0</v>
      </c>
      <c r="U1141" s="39"/>
      <c r="V1141" s="39"/>
      <c r="W1141" s="39"/>
      <c r="X1141" s="39"/>
      <c r="Y1141" s="39"/>
      <c r="Z1141" s="39"/>
      <c r="AA1141" s="39"/>
      <c r="AB1141" s="39"/>
      <c r="AC1141" s="39"/>
      <c r="AD1141" s="39"/>
      <c r="AE1141" s="39"/>
      <c r="AR1141" s="216" t="s">
        <v>357</v>
      </c>
      <c r="AT1141" s="216" t="s">
        <v>242</v>
      </c>
      <c r="AU1141" s="216" t="s">
        <v>88</v>
      </c>
      <c r="AY1141" s="18" t="s">
        <v>157</v>
      </c>
      <c r="BE1141" s="217">
        <f>IF(N1141="základní",J1141,0)</f>
        <v>0</v>
      </c>
      <c r="BF1141" s="217">
        <f>IF(N1141="snížená",J1141,0)</f>
        <v>0</v>
      </c>
      <c r="BG1141" s="217">
        <f>IF(N1141="zákl. přenesená",J1141,0)</f>
        <v>0</v>
      </c>
      <c r="BH1141" s="217">
        <f>IF(N1141="sníž. přenesená",J1141,0)</f>
        <v>0</v>
      </c>
      <c r="BI1141" s="217">
        <f>IF(N1141="nulová",J1141,0)</f>
        <v>0</v>
      </c>
      <c r="BJ1141" s="18" t="s">
        <v>86</v>
      </c>
      <c r="BK1141" s="217">
        <f>ROUND(I1141*H1141,2)</f>
        <v>0</v>
      </c>
      <c r="BL1141" s="18" t="s">
        <v>268</v>
      </c>
      <c r="BM1141" s="216" t="s">
        <v>2230</v>
      </c>
    </row>
    <row r="1142" s="13" customFormat="1">
      <c r="A1142" s="13"/>
      <c r="B1142" s="225"/>
      <c r="C1142" s="226"/>
      <c r="D1142" s="223" t="s">
        <v>170</v>
      </c>
      <c r="E1142" s="226"/>
      <c r="F1142" s="228" t="s">
        <v>2221</v>
      </c>
      <c r="G1142" s="226"/>
      <c r="H1142" s="229">
        <v>2.1779999999999999</v>
      </c>
      <c r="I1142" s="230"/>
      <c r="J1142" s="226"/>
      <c r="K1142" s="226"/>
      <c r="L1142" s="231"/>
      <c r="M1142" s="232"/>
      <c r="N1142" s="233"/>
      <c r="O1142" s="233"/>
      <c r="P1142" s="233"/>
      <c r="Q1142" s="233"/>
      <c r="R1142" s="233"/>
      <c r="S1142" s="233"/>
      <c r="T1142" s="234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T1142" s="235" t="s">
        <v>170</v>
      </c>
      <c r="AU1142" s="235" t="s">
        <v>88</v>
      </c>
      <c r="AV1142" s="13" t="s">
        <v>88</v>
      </c>
      <c r="AW1142" s="13" t="s">
        <v>4</v>
      </c>
      <c r="AX1142" s="13" t="s">
        <v>86</v>
      </c>
      <c r="AY1142" s="235" t="s">
        <v>157</v>
      </c>
    </row>
    <row r="1143" s="2" customFormat="1" ht="33" customHeight="1">
      <c r="A1143" s="39"/>
      <c r="B1143" s="40"/>
      <c r="C1143" s="205" t="s">
        <v>2231</v>
      </c>
      <c r="D1143" s="205" t="s">
        <v>159</v>
      </c>
      <c r="E1143" s="206" t="s">
        <v>2232</v>
      </c>
      <c r="F1143" s="207" t="s">
        <v>2233</v>
      </c>
      <c r="G1143" s="208" t="s">
        <v>162</v>
      </c>
      <c r="H1143" s="209">
        <v>12.1</v>
      </c>
      <c r="I1143" s="210"/>
      <c r="J1143" s="211">
        <f>ROUND(I1143*H1143,2)</f>
        <v>0</v>
      </c>
      <c r="K1143" s="207" t="s">
        <v>175</v>
      </c>
      <c r="L1143" s="45"/>
      <c r="M1143" s="212" t="s">
        <v>19</v>
      </c>
      <c r="N1143" s="213" t="s">
        <v>49</v>
      </c>
      <c r="O1143" s="85"/>
      <c r="P1143" s="214">
        <f>O1143*H1143</f>
        <v>0</v>
      </c>
      <c r="Q1143" s="214">
        <v>0.00051999999999999995</v>
      </c>
      <c r="R1143" s="214">
        <f>Q1143*H1143</f>
        <v>0.006291999999999999</v>
      </c>
      <c r="S1143" s="214">
        <v>0</v>
      </c>
      <c r="T1143" s="215">
        <f>S1143*H1143</f>
        <v>0</v>
      </c>
      <c r="U1143" s="39"/>
      <c r="V1143" s="39"/>
      <c r="W1143" s="39"/>
      <c r="X1143" s="39"/>
      <c r="Y1143" s="39"/>
      <c r="Z1143" s="39"/>
      <c r="AA1143" s="39"/>
      <c r="AB1143" s="39"/>
      <c r="AC1143" s="39"/>
      <c r="AD1143" s="39"/>
      <c r="AE1143" s="39"/>
      <c r="AR1143" s="216" t="s">
        <v>268</v>
      </c>
      <c r="AT1143" s="216" t="s">
        <v>159</v>
      </c>
      <c r="AU1143" s="216" t="s">
        <v>88</v>
      </c>
      <c r="AY1143" s="18" t="s">
        <v>157</v>
      </c>
      <c r="BE1143" s="217">
        <f>IF(N1143="základní",J1143,0)</f>
        <v>0</v>
      </c>
      <c r="BF1143" s="217">
        <f>IF(N1143="snížená",J1143,0)</f>
        <v>0</v>
      </c>
      <c r="BG1143" s="217">
        <f>IF(N1143="zákl. přenesená",J1143,0)</f>
        <v>0</v>
      </c>
      <c r="BH1143" s="217">
        <f>IF(N1143="sníž. přenesená",J1143,0)</f>
        <v>0</v>
      </c>
      <c r="BI1143" s="217">
        <f>IF(N1143="nulová",J1143,0)</f>
        <v>0</v>
      </c>
      <c r="BJ1143" s="18" t="s">
        <v>86</v>
      </c>
      <c r="BK1143" s="217">
        <f>ROUND(I1143*H1143,2)</f>
        <v>0</v>
      </c>
      <c r="BL1143" s="18" t="s">
        <v>268</v>
      </c>
      <c r="BM1143" s="216" t="s">
        <v>2234</v>
      </c>
    </row>
    <row r="1144" s="2" customFormat="1">
      <c r="A1144" s="39"/>
      <c r="B1144" s="40"/>
      <c r="C1144" s="41"/>
      <c r="D1144" s="218" t="s">
        <v>166</v>
      </c>
      <c r="E1144" s="41"/>
      <c r="F1144" s="219" t="s">
        <v>2235</v>
      </c>
      <c r="G1144" s="41"/>
      <c r="H1144" s="41"/>
      <c r="I1144" s="220"/>
      <c r="J1144" s="41"/>
      <c r="K1144" s="41"/>
      <c r="L1144" s="45"/>
      <c r="M1144" s="221"/>
      <c r="N1144" s="222"/>
      <c r="O1144" s="85"/>
      <c r="P1144" s="85"/>
      <c r="Q1144" s="85"/>
      <c r="R1144" s="85"/>
      <c r="S1144" s="85"/>
      <c r="T1144" s="86"/>
      <c r="U1144" s="39"/>
      <c r="V1144" s="39"/>
      <c r="W1144" s="39"/>
      <c r="X1144" s="39"/>
      <c r="Y1144" s="39"/>
      <c r="Z1144" s="39"/>
      <c r="AA1144" s="39"/>
      <c r="AB1144" s="39"/>
      <c r="AC1144" s="39"/>
      <c r="AD1144" s="39"/>
      <c r="AE1144" s="39"/>
      <c r="AT1144" s="18" t="s">
        <v>166</v>
      </c>
      <c r="AU1144" s="18" t="s">
        <v>88</v>
      </c>
    </row>
    <row r="1145" s="13" customFormat="1">
      <c r="A1145" s="13"/>
      <c r="B1145" s="225"/>
      <c r="C1145" s="226"/>
      <c r="D1145" s="223" t="s">
        <v>170</v>
      </c>
      <c r="E1145" s="227" t="s">
        <v>19</v>
      </c>
      <c r="F1145" s="228" t="s">
        <v>2236</v>
      </c>
      <c r="G1145" s="226"/>
      <c r="H1145" s="229">
        <v>12.1</v>
      </c>
      <c r="I1145" s="230"/>
      <c r="J1145" s="226"/>
      <c r="K1145" s="226"/>
      <c r="L1145" s="231"/>
      <c r="M1145" s="232"/>
      <c r="N1145" s="233"/>
      <c r="O1145" s="233"/>
      <c r="P1145" s="233"/>
      <c r="Q1145" s="233"/>
      <c r="R1145" s="233"/>
      <c r="S1145" s="233"/>
      <c r="T1145" s="234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T1145" s="235" t="s">
        <v>170</v>
      </c>
      <c r="AU1145" s="235" t="s">
        <v>88</v>
      </c>
      <c r="AV1145" s="13" t="s">
        <v>88</v>
      </c>
      <c r="AW1145" s="13" t="s">
        <v>37</v>
      </c>
      <c r="AX1145" s="13" t="s">
        <v>78</v>
      </c>
      <c r="AY1145" s="235" t="s">
        <v>157</v>
      </c>
    </row>
    <row r="1146" s="2" customFormat="1" ht="24.15" customHeight="1">
      <c r="A1146" s="39"/>
      <c r="B1146" s="40"/>
      <c r="C1146" s="236" t="s">
        <v>2237</v>
      </c>
      <c r="D1146" s="236" t="s">
        <v>242</v>
      </c>
      <c r="E1146" s="237" t="s">
        <v>2238</v>
      </c>
      <c r="F1146" s="238" t="s">
        <v>2239</v>
      </c>
      <c r="G1146" s="239" t="s">
        <v>271</v>
      </c>
      <c r="H1146" s="240">
        <v>20</v>
      </c>
      <c r="I1146" s="241"/>
      <c r="J1146" s="242">
        <f>ROUND(I1146*H1146,2)</f>
        <v>0</v>
      </c>
      <c r="K1146" s="238" t="s">
        <v>19</v>
      </c>
      <c r="L1146" s="243"/>
      <c r="M1146" s="244" t="s">
        <v>19</v>
      </c>
      <c r="N1146" s="245" t="s">
        <v>49</v>
      </c>
      <c r="O1146" s="85"/>
      <c r="P1146" s="214">
        <f>O1146*H1146</f>
        <v>0</v>
      </c>
      <c r="Q1146" s="214">
        <v>0</v>
      </c>
      <c r="R1146" s="214">
        <f>Q1146*H1146</f>
        <v>0</v>
      </c>
      <c r="S1146" s="214">
        <v>0</v>
      </c>
      <c r="T1146" s="215">
        <f>S1146*H1146</f>
        <v>0</v>
      </c>
      <c r="U1146" s="39"/>
      <c r="V1146" s="39"/>
      <c r="W1146" s="39"/>
      <c r="X1146" s="39"/>
      <c r="Y1146" s="39"/>
      <c r="Z1146" s="39"/>
      <c r="AA1146" s="39"/>
      <c r="AB1146" s="39"/>
      <c r="AC1146" s="39"/>
      <c r="AD1146" s="39"/>
      <c r="AE1146" s="39"/>
      <c r="AR1146" s="216" t="s">
        <v>357</v>
      </c>
      <c r="AT1146" s="216" t="s">
        <v>242</v>
      </c>
      <c r="AU1146" s="216" t="s">
        <v>88</v>
      </c>
      <c r="AY1146" s="18" t="s">
        <v>157</v>
      </c>
      <c r="BE1146" s="217">
        <f>IF(N1146="základní",J1146,0)</f>
        <v>0</v>
      </c>
      <c r="BF1146" s="217">
        <f>IF(N1146="snížená",J1146,0)</f>
        <v>0</v>
      </c>
      <c r="BG1146" s="217">
        <f>IF(N1146="zákl. přenesená",J1146,0)</f>
        <v>0</v>
      </c>
      <c r="BH1146" s="217">
        <f>IF(N1146="sníž. přenesená",J1146,0)</f>
        <v>0</v>
      </c>
      <c r="BI1146" s="217">
        <f>IF(N1146="nulová",J1146,0)</f>
        <v>0</v>
      </c>
      <c r="BJ1146" s="18" t="s">
        <v>86</v>
      </c>
      <c r="BK1146" s="217">
        <f>ROUND(I1146*H1146,2)</f>
        <v>0</v>
      </c>
      <c r="BL1146" s="18" t="s">
        <v>268</v>
      </c>
      <c r="BM1146" s="216" t="s">
        <v>2240</v>
      </c>
    </row>
    <row r="1147" s="2" customFormat="1">
      <c r="A1147" s="39"/>
      <c r="B1147" s="40"/>
      <c r="C1147" s="41"/>
      <c r="D1147" s="223" t="s">
        <v>168</v>
      </c>
      <c r="E1147" s="41"/>
      <c r="F1147" s="224" t="s">
        <v>2169</v>
      </c>
      <c r="G1147" s="41"/>
      <c r="H1147" s="41"/>
      <c r="I1147" s="220"/>
      <c r="J1147" s="41"/>
      <c r="K1147" s="41"/>
      <c r="L1147" s="45"/>
      <c r="M1147" s="221"/>
      <c r="N1147" s="222"/>
      <c r="O1147" s="85"/>
      <c r="P1147" s="85"/>
      <c r="Q1147" s="85"/>
      <c r="R1147" s="85"/>
      <c r="S1147" s="85"/>
      <c r="T1147" s="86"/>
      <c r="U1147" s="39"/>
      <c r="V1147" s="39"/>
      <c r="W1147" s="39"/>
      <c r="X1147" s="39"/>
      <c r="Y1147" s="39"/>
      <c r="Z1147" s="39"/>
      <c r="AA1147" s="39"/>
      <c r="AB1147" s="39"/>
      <c r="AC1147" s="39"/>
      <c r="AD1147" s="39"/>
      <c r="AE1147" s="39"/>
      <c r="AT1147" s="18" t="s">
        <v>168</v>
      </c>
      <c r="AU1147" s="18" t="s">
        <v>88</v>
      </c>
    </row>
    <row r="1148" s="13" customFormat="1">
      <c r="A1148" s="13"/>
      <c r="B1148" s="225"/>
      <c r="C1148" s="226"/>
      <c r="D1148" s="223" t="s">
        <v>170</v>
      </c>
      <c r="E1148" s="227" t="s">
        <v>19</v>
      </c>
      <c r="F1148" s="228" t="s">
        <v>2241</v>
      </c>
      <c r="G1148" s="226"/>
      <c r="H1148" s="229">
        <v>20</v>
      </c>
      <c r="I1148" s="230"/>
      <c r="J1148" s="226"/>
      <c r="K1148" s="226"/>
      <c r="L1148" s="231"/>
      <c r="M1148" s="232"/>
      <c r="N1148" s="233"/>
      <c r="O1148" s="233"/>
      <c r="P1148" s="233"/>
      <c r="Q1148" s="233"/>
      <c r="R1148" s="233"/>
      <c r="S1148" s="233"/>
      <c r="T1148" s="234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T1148" s="235" t="s">
        <v>170</v>
      </c>
      <c r="AU1148" s="235" t="s">
        <v>88</v>
      </c>
      <c r="AV1148" s="13" t="s">
        <v>88</v>
      </c>
      <c r="AW1148" s="13" t="s">
        <v>37</v>
      </c>
      <c r="AX1148" s="13" t="s">
        <v>78</v>
      </c>
      <c r="AY1148" s="235" t="s">
        <v>157</v>
      </c>
    </row>
    <row r="1149" s="2" customFormat="1" ht="24.15" customHeight="1">
      <c r="A1149" s="39"/>
      <c r="B1149" s="40"/>
      <c r="C1149" s="205" t="s">
        <v>2242</v>
      </c>
      <c r="D1149" s="205" t="s">
        <v>159</v>
      </c>
      <c r="E1149" s="206" t="s">
        <v>2243</v>
      </c>
      <c r="F1149" s="207" t="s">
        <v>2244</v>
      </c>
      <c r="G1149" s="208" t="s">
        <v>320</v>
      </c>
      <c r="H1149" s="209">
        <v>66</v>
      </c>
      <c r="I1149" s="210"/>
      <c r="J1149" s="211">
        <f>ROUND(I1149*H1149,2)</f>
        <v>0</v>
      </c>
      <c r="K1149" s="207" t="s">
        <v>175</v>
      </c>
      <c r="L1149" s="45"/>
      <c r="M1149" s="212" t="s">
        <v>19</v>
      </c>
      <c r="N1149" s="213" t="s">
        <v>49</v>
      </c>
      <c r="O1149" s="85"/>
      <c r="P1149" s="214">
        <f>O1149*H1149</f>
        <v>0</v>
      </c>
      <c r="Q1149" s="214">
        <v>6.0000000000000002E-05</v>
      </c>
      <c r="R1149" s="214">
        <f>Q1149*H1149</f>
        <v>0.00396</v>
      </c>
      <c r="S1149" s="214">
        <v>0</v>
      </c>
      <c r="T1149" s="215">
        <f>S1149*H1149</f>
        <v>0</v>
      </c>
      <c r="U1149" s="39"/>
      <c r="V1149" s="39"/>
      <c r="W1149" s="39"/>
      <c r="X1149" s="39"/>
      <c r="Y1149" s="39"/>
      <c r="Z1149" s="39"/>
      <c r="AA1149" s="39"/>
      <c r="AB1149" s="39"/>
      <c r="AC1149" s="39"/>
      <c r="AD1149" s="39"/>
      <c r="AE1149" s="39"/>
      <c r="AR1149" s="216" t="s">
        <v>268</v>
      </c>
      <c r="AT1149" s="216" t="s">
        <v>159</v>
      </c>
      <c r="AU1149" s="216" t="s">
        <v>88</v>
      </c>
      <c r="AY1149" s="18" t="s">
        <v>157</v>
      </c>
      <c r="BE1149" s="217">
        <f>IF(N1149="základní",J1149,0)</f>
        <v>0</v>
      </c>
      <c r="BF1149" s="217">
        <f>IF(N1149="snížená",J1149,0)</f>
        <v>0</v>
      </c>
      <c r="BG1149" s="217">
        <f>IF(N1149="zákl. přenesená",J1149,0)</f>
        <v>0</v>
      </c>
      <c r="BH1149" s="217">
        <f>IF(N1149="sníž. přenesená",J1149,0)</f>
        <v>0</v>
      </c>
      <c r="BI1149" s="217">
        <f>IF(N1149="nulová",J1149,0)</f>
        <v>0</v>
      </c>
      <c r="BJ1149" s="18" t="s">
        <v>86</v>
      </c>
      <c r="BK1149" s="217">
        <f>ROUND(I1149*H1149,2)</f>
        <v>0</v>
      </c>
      <c r="BL1149" s="18" t="s">
        <v>268</v>
      </c>
      <c r="BM1149" s="216" t="s">
        <v>2245</v>
      </c>
    </row>
    <row r="1150" s="2" customFormat="1">
      <c r="A1150" s="39"/>
      <c r="B1150" s="40"/>
      <c r="C1150" s="41"/>
      <c r="D1150" s="218" t="s">
        <v>166</v>
      </c>
      <c r="E1150" s="41"/>
      <c r="F1150" s="219" t="s">
        <v>2246</v>
      </c>
      <c r="G1150" s="41"/>
      <c r="H1150" s="41"/>
      <c r="I1150" s="220"/>
      <c r="J1150" s="41"/>
      <c r="K1150" s="41"/>
      <c r="L1150" s="45"/>
      <c r="M1150" s="221"/>
      <c r="N1150" s="222"/>
      <c r="O1150" s="85"/>
      <c r="P1150" s="85"/>
      <c r="Q1150" s="85"/>
      <c r="R1150" s="85"/>
      <c r="S1150" s="85"/>
      <c r="T1150" s="86"/>
      <c r="U1150" s="39"/>
      <c r="V1150" s="39"/>
      <c r="W1150" s="39"/>
      <c r="X1150" s="39"/>
      <c r="Y1150" s="39"/>
      <c r="Z1150" s="39"/>
      <c r="AA1150" s="39"/>
      <c r="AB1150" s="39"/>
      <c r="AC1150" s="39"/>
      <c r="AD1150" s="39"/>
      <c r="AE1150" s="39"/>
      <c r="AT1150" s="18" t="s">
        <v>166</v>
      </c>
      <c r="AU1150" s="18" t="s">
        <v>88</v>
      </c>
    </row>
    <row r="1151" s="13" customFormat="1">
      <c r="A1151" s="13"/>
      <c r="B1151" s="225"/>
      <c r="C1151" s="226"/>
      <c r="D1151" s="223" t="s">
        <v>170</v>
      </c>
      <c r="E1151" s="227" t="s">
        <v>19</v>
      </c>
      <c r="F1151" s="228" t="s">
        <v>2247</v>
      </c>
      <c r="G1151" s="226"/>
      <c r="H1151" s="229">
        <v>66</v>
      </c>
      <c r="I1151" s="230"/>
      <c r="J1151" s="226"/>
      <c r="K1151" s="226"/>
      <c r="L1151" s="231"/>
      <c r="M1151" s="232"/>
      <c r="N1151" s="233"/>
      <c r="O1151" s="233"/>
      <c r="P1151" s="233"/>
      <c r="Q1151" s="233"/>
      <c r="R1151" s="233"/>
      <c r="S1151" s="233"/>
      <c r="T1151" s="234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T1151" s="235" t="s">
        <v>170</v>
      </c>
      <c r="AU1151" s="235" t="s">
        <v>88</v>
      </c>
      <c r="AV1151" s="13" t="s">
        <v>88</v>
      </c>
      <c r="AW1151" s="13" t="s">
        <v>37</v>
      </c>
      <c r="AX1151" s="13" t="s">
        <v>78</v>
      </c>
      <c r="AY1151" s="235" t="s">
        <v>157</v>
      </c>
    </row>
    <row r="1152" s="2" customFormat="1" ht="24.15" customHeight="1">
      <c r="A1152" s="39"/>
      <c r="B1152" s="40"/>
      <c r="C1152" s="205" t="s">
        <v>2248</v>
      </c>
      <c r="D1152" s="205" t="s">
        <v>159</v>
      </c>
      <c r="E1152" s="206" t="s">
        <v>2249</v>
      </c>
      <c r="F1152" s="207" t="s">
        <v>2250</v>
      </c>
      <c r="G1152" s="208" t="s">
        <v>320</v>
      </c>
      <c r="H1152" s="209">
        <v>66</v>
      </c>
      <c r="I1152" s="210"/>
      <c r="J1152" s="211">
        <f>ROUND(I1152*H1152,2)</f>
        <v>0</v>
      </c>
      <c r="K1152" s="207" t="s">
        <v>175</v>
      </c>
      <c r="L1152" s="45"/>
      <c r="M1152" s="212" t="s">
        <v>19</v>
      </c>
      <c r="N1152" s="213" t="s">
        <v>49</v>
      </c>
      <c r="O1152" s="85"/>
      <c r="P1152" s="214">
        <f>O1152*H1152</f>
        <v>0</v>
      </c>
      <c r="Q1152" s="214">
        <v>0.00029</v>
      </c>
      <c r="R1152" s="214">
        <f>Q1152*H1152</f>
        <v>0.019140000000000001</v>
      </c>
      <c r="S1152" s="214">
        <v>0</v>
      </c>
      <c r="T1152" s="215">
        <f>S1152*H1152</f>
        <v>0</v>
      </c>
      <c r="U1152" s="39"/>
      <c r="V1152" s="39"/>
      <c r="W1152" s="39"/>
      <c r="X1152" s="39"/>
      <c r="Y1152" s="39"/>
      <c r="Z1152" s="39"/>
      <c r="AA1152" s="39"/>
      <c r="AB1152" s="39"/>
      <c r="AC1152" s="39"/>
      <c r="AD1152" s="39"/>
      <c r="AE1152" s="39"/>
      <c r="AR1152" s="216" t="s">
        <v>268</v>
      </c>
      <c r="AT1152" s="216" t="s">
        <v>159</v>
      </c>
      <c r="AU1152" s="216" t="s">
        <v>88</v>
      </c>
      <c r="AY1152" s="18" t="s">
        <v>157</v>
      </c>
      <c r="BE1152" s="217">
        <f>IF(N1152="základní",J1152,0)</f>
        <v>0</v>
      </c>
      <c r="BF1152" s="217">
        <f>IF(N1152="snížená",J1152,0)</f>
        <v>0</v>
      </c>
      <c r="BG1152" s="217">
        <f>IF(N1152="zákl. přenesená",J1152,0)</f>
        <v>0</v>
      </c>
      <c r="BH1152" s="217">
        <f>IF(N1152="sníž. přenesená",J1152,0)</f>
        <v>0</v>
      </c>
      <c r="BI1152" s="217">
        <f>IF(N1152="nulová",J1152,0)</f>
        <v>0</v>
      </c>
      <c r="BJ1152" s="18" t="s">
        <v>86</v>
      </c>
      <c r="BK1152" s="217">
        <f>ROUND(I1152*H1152,2)</f>
        <v>0</v>
      </c>
      <c r="BL1152" s="18" t="s">
        <v>268</v>
      </c>
      <c r="BM1152" s="216" t="s">
        <v>2251</v>
      </c>
    </row>
    <row r="1153" s="2" customFormat="1">
      <c r="A1153" s="39"/>
      <c r="B1153" s="40"/>
      <c r="C1153" s="41"/>
      <c r="D1153" s="218" t="s">
        <v>166</v>
      </c>
      <c r="E1153" s="41"/>
      <c r="F1153" s="219" t="s">
        <v>2252</v>
      </c>
      <c r="G1153" s="41"/>
      <c r="H1153" s="41"/>
      <c r="I1153" s="220"/>
      <c r="J1153" s="41"/>
      <c r="K1153" s="41"/>
      <c r="L1153" s="45"/>
      <c r="M1153" s="221"/>
      <c r="N1153" s="222"/>
      <c r="O1153" s="85"/>
      <c r="P1153" s="85"/>
      <c r="Q1153" s="85"/>
      <c r="R1153" s="85"/>
      <c r="S1153" s="85"/>
      <c r="T1153" s="86"/>
      <c r="U1153" s="39"/>
      <c r="V1153" s="39"/>
      <c r="W1153" s="39"/>
      <c r="X1153" s="39"/>
      <c r="Y1153" s="39"/>
      <c r="Z1153" s="39"/>
      <c r="AA1153" s="39"/>
      <c r="AB1153" s="39"/>
      <c r="AC1153" s="39"/>
      <c r="AD1153" s="39"/>
      <c r="AE1153" s="39"/>
      <c r="AT1153" s="18" t="s">
        <v>166</v>
      </c>
      <c r="AU1153" s="18" t="s">
        <v>88</v>
      </c>
    </row>
    <row r="1154" s="13" customFormat="1">
      <c r="A1154" s="13"/>
      <c r="B1154" s="225"/>
      <c r="C1154" s="226"/>
      <c r="D1154" s="223" t="s">
        <v>170</v>
      </c>
      <c r="E1154" s="227" t="s">
        <v>19</v>
      </c>
      <c r="F1154" s="228" t="s">
        <v>2247</v>
      </c>
      <c r="G1154" s="226"/>
      <c r="H1154" s="229">
        <v>66</v>
      </c>
      <c r="I1154" s="230"/>
      <c r="J1154" s="226"/>
      <c r="K1154" s="226"/>
      <c r="L1154" s="231"/>
      <c r="M1154" s="232"/>
      <c r="N1154" s="233"/>
      <c r="O1154" s="233"/>
      <c r="P1154" s="233"/>
      <c r="Q1154" s="233"/>
      <c r="R1154" s="233"/>
      <c r="S1154" s="233"/>
      <c r="T1154" s="234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T1154" s="235" t="s">
        <v>170</v>
      </c>
      <c r="AU1154" s="235" t="s">
        <v>88</v>
      </c>
      <c r="AV1154" s="13" t="s">
        <v>88</v>
      </c>
      <c r="AW1154" s="13" t="s">
        <v>37</v>
      </c>
      <c r="AX1154" s="13" t="s">
        <v>78</v>
      </c>
      <c r="AY1154" s="235" t="s">
        <v>157</v>
      </c>
    </row>
    <row r="1155" s="2" customFormat="1" ht="16.5" customHeight="1">
      <c r="A1155" s="39"/>
      <c r="B1155" s="40"/>
      <c r="C1155" s="205" t="s">
        <v>2253</v>
      </c>
      <c r="D1155" s="205" t="s">
        <v>159</v>
      </c>
      <c r="E1155" s="206" t="s">
        <v>2254</v>
      </c>
      <c r="F1155" s="207" t="s">
        <v>2255</v>
      </c>
      <c r="G1155" s="208" t="s">
        <v>271</v>
      </c>
      <c r="H1155" s="209">
        <v>3</v>
      </c>
      <c r="I1155" s="210"/>
      <c r="J1155" s="211">
        <f>ROUND(I1155*H1155,2)</f>
        <v>0</v>
      </c>
      <c r="K1155" s="207" t="s">
        <v>175</v>
      </c>
      <c r="L1155" s="45"/>
      <c r="M1155" s="212" t="s">
        <v>19</v>
      </c>
      <c r="N1155" s="213" t="s">
        <v>49</v>
      </c>
      <c r="O1155" s="85"/>
      <c r="P1155" s="214">
        <f>O1155*H1155</f>
        <v>0</v>
      </c>
      <c r="Q1155" s="214">
        <v>0</v>
      </c>
      <c r="R1155" s="214">
        <f>Q1155*H1155</f>
        <v>0</v>
      </c>
      <c r="S1155" s="214">
        <v>0</v>
      </c>
      <c r="T1155" s="215">
        <f>S1155*H1155</f>
        <v>0</v>
      </c>
      <c r="U1155" s="39"/>
      <c r="V1155" s="39"/>
      <c r="W1155" s="39"/>
      <c r="X1155" s="39"/>
      <c r="Y1155" s="39"/>
      <c r="Z1155" s="39"/>
      <c r="AA1155" s="39"/>
      <c r="AB1155" s="39"/>
      <c r="AC1155" s="39"/>
      <c r="AD1155" s="39"/>
      <c r="AE1155" s="39"/>
      <c r="AR1155" s="216" t="s">
        <v>268</v>
      </c>
      <c r="AT1155" s="216" t="s">
        <v>159</v>
      </c>
      <c r="AU1155" s="216" t="s">
        <v>88</v>
      </c>
      <c r="AY1155" s="18" t="s">
        <v>157</v>
      </c>
      <c r="BE1155" s="217">
        <f>IF(N1155="základní",J1155,0)</f>
        <v>0</v>
      </c>
      <c r="BF1155" s="217">
        <f>IF(N1155="snížená",J1155,0)</f>
        <v>0</v>
      </c>
      <c r="BG1155" s="217">
        <f>IF(N1155="zákl. přenesená",J1155,0)</f>
        <v>0</v>
      </c>
      <c r="BH1155" s="217">
        <f>IF(N1155="sníž. přenesená",J1155,0)</f>
        <v>0</v>
      </c>
      <c r="BI1155" s="217">
        <f>IF(N1155="nulová",J1155,0)</f>
        <v>0</v>
      </c>
      <c r="BJ1155" s="18" t="s">
        <v>86</v>
      </c>
      <c r="BK1155" s="217">
        <f>ROUND(I1155*H1155,2)</f>
        <v>0</v>
      </c>
      <c r="BL1155" s="18" t="s">
        <v>268</v>
      </c>
      <c r="BM1155" s="216" t="s">
        <v>2256</v>
      </c>
    </row>
    <row r="1156" s="2" customFormat="1">
      <c r="A1156" s="39"/>
      <c r="B1156" s="40"/>
      <c r="C1156" s="41"/>
      <c r="D1156" s="218" t="s">
        <v>166</v>
      </c>
      <c r="E1156" s="41"/>
      <c r="F1156" s="219" t="s">
        <v>2257</v>
      </c>
      <c r="G1156" s="41"/>
      <c r="H1156" s="41"/>
      <c r="I1156" s="220"/>
      <c r="J1156" s="41"/>
      <c r="K1156" s="41"/>
      <c r="L1156" s="45"/>
      <c r="M1156" s="221"/>
      <c r="N1156" s="222"/>
      <c r="O1156" s="85"/>
      <c r="P1156" s="85"/>
      <c r="Q1156" s="85"/>
      <c r="R1156" s="85"/>
      <c r="S1156" s="85"/>
      <c r="T1156" s="86"/>
      <c r="U1156" s="39"/>
      <c r="V1156" s="39"/>
      <c r="W1156" s="39"/>
      <c r="X1156" s="39"/>
      <c r="Y1156" s="39"/>
      <c r="Z1156" s="39"/>
      <c r="AA1156" s="39"/>
      <c r="AB1156" s="39"/>
      <c r="AC1156" s="39"/>
      <c r="AD1156" s="39"/>
      <c r="AE1156" s="39"/>
      <c r="AT1156" s="18" t="s">
        <v>166</v>
      </c>
      <c r="AU1156" s="18" t="s">
        <v>88</v>
      </c>
    </row>
    <row r="1157" s="2" customFormat="1" ht="21.75" customHeight="1">
      <c r="A1157" s="39"/>
      <c r="B1157" s="40"/>
      <c r="C1157" s="236" t="s">
        <v>2258</v>
      </c>
      <c r="D1157" s="236" t="s">
        <v>242</v>
      </c>
      <c r="E1157" s="237" t="s">
        <v>2259</v>
      </c>
      <c r="F1157" s="238" t="s">
        <v>2260</v>
      </c>
      <c r="G1157" s="239" t="s">
        <v>271</v>
      </c>
      <c r="H1157" s="240">
        <v>3</v>
      </c>
      <c r="I1157" s="241"/>
      <c r="J1157" s="242">
        <f>ROUND(I1157*H1157,2)</f>
        <v>0</v>
      </c>
      <c r="K1157" s="238" t="s">
        <v>19</v>
      </c>
      <c r="L1157" s="243"/>
      <c r="M1157" s="244" t="s">
        <v>19</v>
      </c>
      <c r="N1157" s="245" t="s">
        <v>49</v>
      </c>
      <c r="O1157" s="85"/>
      <c r="P1157" s="214">
        <f>O1157*H1157</f>
        <v>0</v>
      </c>
      <c r="Q1157" s="214">
        <v>0</v>
      </c>
      <c r="R1157" s="214">
        <f>Q1157*H1157</f>
        <v>0</v>
      </c>
      <c r="S1157" s="214">
        <v>0</v>
      </c>
      <c r="T1157" s="215">
        <f>S1157*H1157</f>
        <v>0</v>
      </c>
      <c r="U1157" s="39"/>
      <c r="V1157" s="39"/>
      <c r="W1157" s="39"/>
      <c r="X1157" s="39"/>
      <c r="Y1157" s="39"/>
      <c r="Z1157" s="39"/>
      <c r="AA1157" s="39"/>
      <c r="AB1157" s="39"/>
      <c r="AC1157" s="39"/>
      <c r="AD1157" s="39"/>
      <c r="AE1157" s="39"/>
      <c r="AR1157" s="216" t="s">
        <v>357</v>
      </c>
      <c r="AT1157" s="216" t="s">
        <v>242</v>
      </c>
      <c r="AU1157" s="216" t="s">
        <v>88</v>
      </c>
      <c r="AY1157" s="18" t="s">
        <v>157</v>
      </c>
      <c r="BE1157" s="217">
        <f>IF(N1157="základní",J1157,0)</f>
        <v>0</v>
      </c>
      <c r="BF1157" s="217">
        <f>IF(N1157="snížená",J1157,0)</f>
        <v>0</v>
      </c>
      <c r="BG1157" s="217">
        <f>IF(N1157="zákl. přenesená",J1157,0)</f>
        <v>0</v>
      </c>
      <c r="BH1157" s="217">
        <f>IF(N1157="sníž. přenesená",J1157,0)</f>
        <v>0</v>
      </c>
      <c r="BI1157" s="217">
        <f>IF(N1157="nulová",J1157,0)</f>
        <v>0</v>
      </c>
      <c r="BJ1157" s="18" t="s">
        <v>86</v>
      </c>
      <c r="BK1157" s="217">
        <f>ROUND(I1157*H1157,2)</f>
        <v>0</v>
      </c>
      <c r="BL1157" s="18" t="s">
        <v>268</v>
      </c>
      <c r="BM1157" s="216" t="s">
        <v>2261</v>
      </c>
    </row>
    <row r="1158" s="2" customFormat="1">
      <c r="A1158" s="39"/>
      <c r="B1158" s="40"/>
      <c r="C1158" s="41"/>
      <c r="D1158" s="223" t="s">
        <v>168</v>
      </c>
      <c r="E1158" s="41"/>
      <c r="F1158" s="224" t="s">
        <v>2169</v>
      </c>
      <c r="G1158" s="41"/>
      <c r="H1158" s="41"/>
      <c r="I1158" s="220"/>
      <c r="J1158" s="41"/>
      <c r="K1158" s="41"/>
      <c r="L1158" s="45"/>
      <c r="M1158" s="221"/>
      <c r="N1158" s="222"/>
      <c r="O1158" s="85"/>
      <c r="P1158" s="85"/>
      <c r="Q1158" s="85"/>
      <c r="R1158" s="85"/>
      <c r="S1158" s="85"/>
      <c r="T1158" s="86"/>
      <c r="U1158" s="39"/>
      <c r="V1158" s="39"/>
      <c r="W1158" s="39"/>
      <c r="X1158" s="39"/>
      <c r="Y1158" s="39"/>
      <c r="Z1158" s="39"/>
      <c r="AA1158" s="39"/>
      <c r="AB1158" s="39"/>
      <c r="AC1158" s="39"/>
      <c r="AD1158" s="39"/>
      <c r="AE1158" s="39"/>
      <c r="AT1158" s="18" t="s">
        <v>168</v>
      </c>
      <c r="AU1158" s="18" t="s">
        <v>88</v>
      </c>
    </row>
    <row r="1159" s="13" customFormat="1">
      <c r="A1159" s="13"/>
      <c r="B1159" s="225"/>
      <c r="C1159" s="226"/>
      <c r="D1159" s="223" t="s">
        <v>170</v>
      </c>
      <c r="E1159" s="227" t="s">
        <v>19</v>
      </c>
      <c r="F1159" s="228" t="s">
        <v>2262</v>
      </c>
      <c r="G1159" s="226"/>
      <c r="H1159" s="229">
        <v>3</v>
      </c>
      <c r="I1159" s="230"/>
      <c r="J1159" s="226"/>
      <c r="K1159" s="226"/>
      <c r="L1159" s="231"/>
      <c r="M1159" s="232"/>
      <c r="N1159" s="233"/>
      <c r="O1159" s="233"/>
      <c r="P1159" s="233"/>
      <c r="Q1159" s="233"/>
      <c r="R1159" s="233"/>
      <c r="S1159" s="233"/>
      <c r="T1159" s="234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T1159" s="235" t="s">
        <v>170</v>
      </c>
      <c r="AU1159" s="235" t="s">
        <v>88</v>
      </c>
      <c r="AV1159" s="13" t="s">
        <v>88</v>
      </c>
      <c r="AW1159" s="13" t="s">
        <v>37</v>
      </c>
      <c r="AX1159" s="13" t="s">
        <v>78</v>
      </c>
      <c r="AY1159" s="235" t="s">
        <v>157</v>
      </c>
    </row>
    <row r="1160" s="2" customFormat="1" ht="16.5" customHeight="1">
      <c r="A1160" s="39"/>
      <c r="B1160" s="40"/>
      <c r="C1160" s="205" t="s">
        <v>2263</v>
      </c>
      <c r="D1160" s="205" t="s">
        <v>159</v>
      </c>
      <c r="E1160" s="206" t="s">
        <v>2264</v>
      </c>
      <c r="F1160" s="207" t="s">
        <v>2265</v>
      </c>
      <c r="G1160" s="208" t="s">
        <v>1880</v>
      </c>
      <c r="H1160" s="209">
        <v>4.5</v>
      </c>
      <c r="I1160" s="210"/>
      <c r="J1160" s="211">
        <f>ROUND(I1160*H1160,2)</f>
        <v>0</v>
      </c>
      <c r="K1160" s="207" t="s">
        <v>175</v>
      </c>
      <c r="L1160" s="45"/>
      <c r="M1160" s="212" t="s">
        <v>19</v>
      </c>
      <c r="N1160" s="213" t="s">
        <v>49</v>
      </c>
      <c r="O1160" s="85"/>
      <c r="P1160" s="214">
        <f>O1160*H1160</f>
        <v>0</v>
      </c>
      <c r="Q1160" s="214">
        <v>6.9999999999999994E-05</v>
      </c>
      <c r="R1160" s="214">
        <f>Q1160*H1160</f>
        <v>0.00031499999999999996</v>
      </c>
      <c r="S1160" s="214">
        <v>0</v>
      </c>
      <c r="T1160" s="215">
        <f>S1160*H1160</f>
        <v>0</v>
      </c>
      <c r="U1160" s="39"/>
      <c r="V1160" s="39"/>
      <c r="W1160" s="39"/>
      <c r="X1160" s="39"/>
      <c r="Y1160" s="39"/>
      <c r="Z1160" s="39"/>
      <c r="AA1160" s="39"/>
      <c r="AB1160" s="39"/>
      <c r="AC1160" s="39"/>
      <c r="AD1160" s="39"/>
      <c r="AE1160" s="39"/>
      <c r="AR1160" s="216" t="s">
        <v>268</v>
      </c>
      <c r="AT1160" s="216" t="s">
        <v>159</v>
      </c>
      <c r="AU1160" s="216" t="s">
        <v>88</v>
      </c>
      <c r="AY1160" s="18" t="s">
        <v>157</v>
      </c>
      <c r="BE1160" s="217">
        <f>IF(N1160="základní",J1160,0)</f>
        <v>0</v>
      </c>
      <c r="BF1160" s="217">
        <f>IF(N1160="snížená",J1160,0)</f>
        <v>0</v>
      </c>
      <c r="BG1160" s="217">
        <f>IF(N1160="zákl. přenesená",J1160,0)</f>
        <v>0</v>
      </c>
      <c r="BH1160" s="217">
        <f>IF(N1160="sníž. přenesená",J1160,0)</f>
        <v>0</v>
      </c>
      <c r="BI1160" s="217">
        <f>IF(N1160="nulová",J1160,0)</f>
        <v>0</v>
      </c>
      <c r="BJ1160" s="18" t="s">
        <v>86</v>
      </c>
      <c r="BK1160" s="217">
        <f>ROUND(I1160*H1160,2)</f>
        <v>0</v>
      </c>
      <c r="BL1160" s="18" t="s">
        <v>268</v>
      </c>
      <c r="BM1160" s="216" t="s">
        <v>2266</v>
      </c>
    </row>
    <row r="1161" s="2" customFormat="1">
      <c r="A1161" s="39"/>
      <c r="B1161" s="40"/>
      <c r="C1161" s="41"/>
      <c r="D1161" s="218" t="s">
        <v>166</v>
      </c>
      <c r="E1161" s="41"/>
      <c r="F1161" s="219" t="s">
        <v>2267</v>
      </c>
      <c r="G1161" s="41"/>
      <c r="H1161" s="41"/>
      <c r="I1161" s="220"/>
      <c r="J1161" s="41"/>
      <c r="K1161" s="41"/>
      <c r="L1161" s="45"/>
      <c r="M1161" s="221"/>
      <c r="N1161" s="222"/>
      <c r="O1161" s="85"/>
      <c r="P1161" s="85"/>
      <c r="Q1161" s="85"/>
      <c r="R1161" s="85"/>
      <c r="S1161" s="85"/>
      <c r="T1161" s="86"/>
      <c r="U1161" s="39"/>
      <c r="V1161" s="39"/>
      <c r="W1161" s="39"/>
      <c r="X1161" s="39"/>
      <c r="Y1161" s="39"/>
      <c r="Z1161" s="39"/>
      <c r="AA1161" s="39"/>
      <c r="AB1161" s="39"/>
      <c r="AC1161" s="39"/>
      <c r="AD1161" s="39"/>
      <c r="AE1161" s="39"/>
      <c r="AT1161" s="18" t="s">
        <v>166</v>
      </c>
      <c r="AU1161" s="18" t="s">
        <v>88</v>
      </c>
    </row>
    <row r="1162" s="13" customFormat="1">
      <c r="A1162" s="13"/>
      <c r="B1162" s="225"/>
      <c r="C1162" s="226"/>
      <c r="D1162" s="223" t="s">
        <v>170</v>
      </c>
      <c r="E1162" s="227" t="s">
        <v>19</v>
      </c>
      <c r="F1162" s="228" t="s">
        <v>2268</v>
      </c>
      <c r="G1162" s="226"/>
      <c r="H1162" s="229">
        <v>4.5</v>
      </c>
      <c r="I1162" s="230"/>
      <c r="J1162" s="226"/>
      <c r="K1162" s="226"/>
      <c r="L1162" s="231"/>
      <c r="M1162" s="232"/>
      <c r="N1162" s="233"/>
      <c r="O1162" s="233"/>
      <c r="P1162" s="233"/>
      <c r="Q1162" s="233"/>
      <c r="R1162" s="233"/>
      <c r="S1162" s="233"/>
      <c r="T1162" s="234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T1162" s="235" t="s">
        <v>170</v>
      </c>
      <c r="AU1162" s="235" t="s">
        <v>88</v>
      </c>
      <c r="AV1162" s="13" t="s">
        <v>88</v>
      </c>
      <c r="AW1162" s="13" t="s">
        <v>37</v>
      </c>
      <c r="AX1162" s="13" t="s">
        <v>78</v>
      </c>
      <c r="AY1162" s="235" t="s">
        <v>157</v>
      </c>
    </row>
    <row r="1163" s="2" customFormat="1" ht="16.5" customHeight="1">
      <c r="A1163" s="39"/>
      <c r="B1163" s="40"/>
      <c r="C1163" s="236" t="s">
        <v>2269</v>
      </c>
      <c r="D1163" s="236" t="s">
        <v>242</v>
      </c>
      <c r="E1163" s="237" t="s">
        <v>2270</v>
      </c>
      <c r="F1163" s="238" t="s">
        <v>2271</v>
      </c>
      <c r="G1163" s="239" t="s">
        <v>271</v>
      </c>
      <c r="H1163" s="240">
        <v>1</v>
      </c>
      <c r="I1163" s="241"/>
      <c r="J1163" s="242">
        <f>ROUND(I1163*H1163,2)</f>
        <v>0</v>
      </c>
      <c r="K1163" s="238" t="s">
        <v>19</v>
      </c>
      <c r="L1163" s="243"/>
      <c r="M1163" s="244" t="s">
        <v>19</v>
      </c>
      <c r="N1163" s="245" t="s">
        <v>49</v>
      </c>
      <c r="O1163" s="85"/>
      <c r="P1163" s="214">
        <f>O1163*H1163</f>
        <v>0</v>
      </c>
      <c r="Q1163" s="214">
        <v>0.0022000000000000001</v>
      </c>
      <c r="R1163" s="214">
        <f>Q1163*H1163</f>
        <v>0.0022000000000000001</v>
      </c>
      <c r="S1163" s="214">
        <v>0</v>
      </c>
      <c r="T1163" s="215">
        <f>S1163*H1163</f>
        <v>0</v>
      </c>
      <c r="U1163" s="39"/>
      <c r="V1163" s="39"/>
      <c r="W1163" s="39"/>
      <c r="X1163" s="39"/>
      <c r="Y1163" s="39"/>
      <c r="Z1163" s="39"/>
      <c r="AA1163" s="39"/>
      <c r="AB1163" s="39"/>
      <c r="AC1163" s="39"/>
      <c r="AD1163" s="39"/>
      <c r="AE1163" s="39"/>
      <c r="AR1163" s="216" t="s">
        <v>357</v>
      </c>
      <c r="AT1163" s="216" t="s">
        <v>242</v>
      </c>
      <c r="AU1163" s="216" t="s">
        <v>88</v>
      </c>
      <c r="AY1163" s="18" t="s">
        <v>157</v>
      </c>
      <c r="BE1163" s="217">
        <f>IF(N1163="základní",J1163,0)</f>
        <v>0</v>
      </c>
      <c r="BF1163" s="217">
        <f>IF(N1163="snížená",J1163,0)</f>
        <v>0</v>
      </c>
      <c r="BG1163" s="217">
        <f>IF(N1163="zákl. přenesená",J1163,0)</f>
        <v>0</v>
      </c>
      <c r="BH1163" s="217">
        <f>IF(N1163="sníž. přenesená",J1163,0)</f>
        <v>0</v>
      </c>
      <c r="BI1163" s="217">
        <f>IF(N1163="nulová",J1163,0)</f>
        <v>0</v>
      </c>
      <c r="BJ1163" s="18" t="s">
        <v>86</v>
      </c>
      <c r="BK1163" s="217">
        <f>ROUND(I1163*H1163,2)</f>
        <v>0</v>
      </c>
      <c r="BL1163" s="18" t="s">
        <v>268</v>
      </c>
      <c r="BM1163" s="216" t="s">
        <v>2272</v>
      </c>
    </row>
    <row r="1164" s="13" customFormat="1">
      <c r="A1164" s="13"/>
      <c r="B1164" s="225"/>
      <c r="C1164" s="226"/>
      <c r="D1164" s="223" t="s">
        <v>170</v>
      </c>
      <c r="E1164" s="227" t="s">
        <v>19</v>
      </c>
      <c r="F1164" s="228" t="s">
        <v>1521</v>
      </c>
      <c r="G1164" s="226"/>
      <c r="H1164" s="229">
        <v>1</v>
      </c>
      <c r="I1164" s="230"/>
      <c r="J1164" s="226"/>
      <c r="K1164" s="226"/>
      <c r="L1164" s="231"/>
      <c r="M1164" s="232"/>
      <c r="N1164" s="233"/>
      <c r="O1164" s="233"/>
      <c r="P1164" s="233"/>
      <c r="Q1164" s="233"/>
      <c r="R1164" s="233"/>
      <c r="S1164" s="233"/>
      <c r="T1164" s="234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T1164" s="235" t="s">
        <v>170</v>
      </c>
      <c r="AU1164" s="235" t="s">
        <v>88</v>
      </c>
      <c r="AV1164" s="13" t="s">
        <v>88</v>
      </c>
      <c r="AW1164" s="13" t="s">
        <v>37</v>
      </c>
      <c r="AX1164" s="13" t="s">
        <v>78</v>
      </c>
      <c r="AY1164" s="235" t="s">
        <v>157</v>
      </c>
    </row>
    <row r="1165" s="2" customFormat="1" ht="16.5" customHeight="1">
      <c r="A1165" s="39"/>
      <c r="B1165" s="40"/>
      <c r="C1165" s="205" t="s">
        <v>2273</v>
      </c>
      <c r="D1165" s="205" t="s">
        <v>159</v>
      </c>
      <c r="E1165" s="206" t="s">
        <v>2274</v>
      </c>
      <c r="F1165" s="207" t="s">
        <v>2275</v>
      </c>
      <c r="G1165" s="208" t="s">
        <v>1880</v>
      </c>
      <c r="H1165" s="209">
        <v>111.84</v>
      </c>
      <c r="I1165" s="210"/>
      <c r="J1165" s="211">
        <f>ROUND(I1165*H1165,2)</f>
        <v>0</v>
      </c>
      <c r="K1165" s="207" t="s">
        <v>175</v>
      </c>
      <c r="L1165" s="45"/>
      <c r="M1165" s="212" t="s">
        <v>19</v>
      </c>
      <c r="N1165" s="213" t="s">
        <v>49</v>
      </c>
      <c r="O1165" s="85"/>
      <c r="P1165" s="214">
        <f>O1165*H1165</f>
        <v>0</v>
      </c>
      <c r="Q1165" s="214">
        <v>6.0000000000000002E-05</v>
      </c>
      <c r="R1165" s="214">
        <f>Q1165*H1165</f>
        <v>0.0067104</v>
      </c>
      <c r="S1165" s="214">
        <v>0</v>
      </c>
      <c r="T1165" s="215">
        <f>S1165*H1165</f>
        <v>0</v>
      </c>
      <c r="U1165" s="39"/>
      <c r="V1165" s="39"/>
      <c r="W1165" s="39"/>
      <c r="X1165" s="39"/>
      <c r="Y1165" s="39"/>
      <c r="Z1165" s="39"/>
      <c r="AA1165" s="39"/>
      <c r="AB1165" s="39"/>
      <c r="AC1165" s="39"/>
      <c r="AD1165" s="39"/>
      <c r="AE1165" s="39"/>
      <c r="AR1165" s="216" t="s">
        <v>268</v>
      </c>
      <c r="AT1165" s="216" t="s">
        <v>159</v>
      </c>
      <c r="AU1165" s="216" t="s">
        <v>88</v>
      </c>
      <c r="AY1165" s="18" t="s">
        <v>157</v>
      </c>
      <c r="BE1165" s="217">
        <f>IF(N1165="základní",J1165,0)</f>
        <v>0</v>
      </c>
      <c r="BF1165" s="217">
        <f>IF(N1165="snížená",J1165,0)</f>
        <v>0</v>
      </c>
      <c r="BG1165" s="217">
        <f>IF(N1165="zákl. přenesená",J1165,0)</f>
        <v>0</v>
      </c>
      <c r="BH1165" s="217">
        <f>IF(N1165="sníž. přenesená",J1165,0)</f>
        <v>0</v>
      </c>
      <c r="BI1165" s="217">
        <f>IF(N1165="nulová",J1165,0)</f>
        <v>0</v>
      </c>
      <c r="BJ1165" s="18" t="s">
        <v>86</v>
      </c>
      <c r="BK1165" s="217">
        <f>ROUND(I1165*H1165,2)</f>
        <v>0</v>
      </c>
      <c r="BL1165" s="18" t="s">
        <v>268</v>
      </c>
      <c r="BM1165" s="216" t="s">
        <v>2276</v>
      </c>
    </row>
    <row r="1166" s="2" customFormat="1">
      <c r="A1166" s="39"/>
      <c r="B1166" s="40"/>
      <c r="C1166" s="41"/>
      <c r="D1166" s="218" t="s">
        <v>166</v>
      </c>
      <c r="E1166" s="41"/>
      <c r="F1166" s="219" t="s">
        <v>2277</v>
      </c>
      <c r="G1166" s="41"/>
      <c r="H1166" s="41"/>
      <c r="I1166" s="220"/>
      <c r="J1166" s="41"/>
      <c r="K1166" s="41"/>
      <c r="L1166" s="45"/>
      <c r="M1166" s="221"/>
      <c r="N1166" s="222"/>
      <c r="O1166" s="85"/>
      <c r="P1166" s="85"/>
      <c r="Q1166" s="85"/>
      <c r="R1166" s="85"/>
      <c r="S1166" s="85"/>
      <c r="T1166" s="86"/>
      <c r="U1166" s="39"/>
      <c r="V1166" s="39"/>
      <c r="W1166" s="39"/>
      <c r="X1166" s="39"/>
      <c r="Y1166" s="39"/>
      <c r="Z1166" s="39"/>
      <c r="AA1166" s="39"/>
      <c r="AB1166" s="39"/>
      <c r="AC1166" s="39"/>
      <c r="AD1166" s="39"/>
      <c r="AE1166" s="39"/>
      <c r="AT1166" s="18" t="s">
        <v>166</v>
      </c>
      <c r="AU1166" s="18" t="s">
        <v>88</v>
      </c>
    </row>
    <row r="1167" s="13" customFormat="1">
      <c r="A1167" s="13"/>
      <c r="B1167" s="225"/>
      <c r="C1167" s="226"/>
      <c r="D1167" s="223" t="s">
        <v>170</v>
      </c>
      <c r="E1167" s="227" t="s">
        <v>19</v>
      </c>
      <c r="F1167" s="228" t="s">
        <v>2278</v>
      </c>
      <c r="G1167" s="226"/>
      <c r="H1167" s="229">
        <v>111.84</v>
      </c>
      <c r="I1167" s="230"/>
      <c r="J1167" s="226"/>
      <c r="K1167" s="226"/>
      <c r="L1167" s="231"/>
      <c r="M1167" s="232"/>
      <c r="N1167" s="233"/>
      <c r="O1167" s="233"/>
      <c r="P1167" s="233"/>
      <c r="Q1167" s="233"/>
      <c r="R1167" s="233"/>
      <c r="S1167" s="233"/>
      <c r="T1167" s="234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13"/>
      <c r="AE1167" s="13"/>
      <c r="AT1167" s="235" t="s">
        <v>170</v>
      </c>
      <c r="AU1167" s="235" t="s">
        <v>88</v>
      </c>
      <c r="AV1167" s="13" t="s">
        <v>88</v>
      </c>
      <c r="AW1167" s="13" t="s">
        <v>37</v>
      </c>
      <c r="AX1167" s="13" t="s">
        <v>78</v>
      </c>
      <c r="AY1167" s="235" t="s">
        <v>157</v>
      </c>
    </row>
    <row r="1168" s="2" customFormat="1" ht="16.5" customHeight="1">
      <c r="A1168" s="39"/>
      <c r="B1168" s="40"/>
      <c r="C1168" s="236" t="s">
        <v>2279</v>
      </c>
      <c r="D1168" s="236" t="s">
        <v>242</v>
      </c>
      <c r="E1168" s="237" t="s">
        <v>2280</v>
      </c>
      <c r="F1168" s="238" t="s">
        <v>2281</v>
      </c>
      <c r="G1168" s="239" t="s">
        <v>271</v>
      </c>
      <c r="H1168" s="240">
        <v>16</v>
      </c>
      <c r="I1168" s="241"/>
      <c r="J1168" s="242">
        <f>ROUND(I1168*H1168,2)</f>
        <v>0</v>
      </c>
      <c r="K1168" s="238" t="s">
        <v>19</v>
      </c>
      <c r="L1168" s="243"/>
      <c r="M1168" s="244" t="s">
        <v>19</v>
      </c>
      <c r="N1168" s="245" t="s">
        <v>49</v>
      </c>
      <c r="O1168" s="85"/>
      <c r="P1168" s="214">
        <f>O1168*H1168</f>
        <v>0</v>
      </c>
      <c r="Q1168" s="214">
        <v>0.002</v>
      </c>
      <c r="R1168" s="214">
        <f>Q1168*H1168</f>
        <v>0.032000000000000001</v>
      </c>
      <c r="S1168" s="214">
        <v>0</v>
      </c>
      <c r="T1168" s="215">
        <f>S1168*H1168</f>
        <v>0</v>
      </c>
      <c r="U1168" s="39"/>
      <c r="V1168" s="39"/>
      <c r="W1168" s="39"/>
      <c r="X1168" s="39"/>
      <c r="Y1168" s="39"/>
      <c r="Z1168" s="39"/>
      <c r="AA1168" s="39"/>
      <c r="AB1168" s="39"/>
      <c r="AC1168" s="39"/>
      <c r="AD1168" s="39"/>
      <c r="AE1168" s="39"/>
      <c r="AR1168" s="216" t="s">
        <v>357</v>
      </c>
      <c r="AT1168" s="216" t="s">
        <v>242</v>
      </c>
      <c r="AU1168" s="216" t="s">
        <v>88</v>
      </c>
      <c r="AY1168" s="18" t="s">
        <v>157</v>
      </c>
      <c r="BE1168" s="217">
        <f>IF(N1168="základní",J1168,0)</f>
        <v>0</v>
      </c>
      <c r="BF1168" s="217">
        <f>IF(N1168="snížená",J1168,0)</f>
        <v>0</v>
      </c>
      <c r="BG1168" s="217">
        <f>IF(N1168="zákl. přenesená",J1168,0)</f>
        <v>0</v>
      </c>
      <c r="BH1168" s="217">
        <f>IF(N1168="sníž. přenesená",J1168,0)</f>
        <v>0</v>
      </c>
      <c r="BI1168" s="217">
        <f>IF(N1168="nulová",J1168,0)</f>
        <v>0</v>
      </c>
      <c r="BJ1168" s="18" t="s">
        <v>86</v>
      </c>
      <c r="BK1168" s="217">
        <f>ROUND(I1168*H1168,2)</f>
        <v>0</v>
      </c>
      <c r="BL1168" s="18" t="s">
        <v>268</v>
      </c>
      <c r="BM1168" s="216" t="s">
        <v>2282</v>
      </c>
    </row>
    <row r="1169" s="13" customFormat="1">
      <c r="A1169" s="13"/>
      <c r="B1169" s="225"/>
      <c r="C1169" s="226"/>
      <c r="D1169" s="223" t="s">
        <v>170</v>
      </c>
      <c r="E1169" s="227" t="s">
        <v>19</v>
      </c>
      <c r="F1169" s="228" t="s">
        <v>2283</v>
      </c>
      <c r="G1169" s="226"/>
      <c r="H1169" s="229">
        <v>16</v>
      </c>
      <c r="I1169" s="230"/>
      <c r="J1169" s="226"/>
      <c r="K1169" s="226"/>
      <c r="L1169" s="231"/>
      <c r="M1169" s="232"/>
      <c r="N1169" s="233"/>
      <c r="O1169" s="233"/>
      <c r="P1169" s="233"/>
      <c r="Q1169" s="233"/>
      <c r="R1169" s="233"/>
      <c r="S1169" s="233"/>
      <c r="T1169" s="234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13"/>
      <c r="AE1169" s="13"/>
      <c r="AT1169" s="235" t="s">
        <v>170</v>
      </c>
      <c r="AU1169" s="235" t="s">
        <v>88</v>
      </c>
      <c r="AV1169" s="13" t="s">
        <v>88</v>
      </c>
      <c r="AW1169" s="13" t="s">
        <v>37</v>
      </c>
      <c r="AX1169" s="13" t="s">
        <v>78</v>
      </c>
      <c r="AY1169" s="235" t="s">
        <v>157</v>
      </c>
    </row>
    <row r="1170" s="2" customFormat="1" ht="16.5" customHeight="1">
      <c r="A1170" s="39"/>
      <c r="B1170" s="40"/>
      <c r="C1170" s="205" t="s">
        <v>2284</v>
      </c>
      <c r="D1170" s="205" t="s">
        <v>159</v>
      </c>
      <c r="E1170" s="206" t="s">
        <v>2285</v>
      </c>
      <c r="F1170" s="207" t="s">
        <v>2286</v>
      </c>
      <c r="G1170" s="208" t="s">
        <v>1880</v>
      </c>
      <c r="H1170" s="209">
        <v>23.100000000000001</v>
      </c>
      <c r="I1170" s="210"/>
      <c r="J1170" s="211">
        <f>ROUND(I1170*H1170,2)</f>
        <v>0</v>
      </c>
      <c r="K1170" s="207" t="s">
        <v>175</v>
      </c>
      <c r="L1170" s="45"/>
      <c r="M1170" s="212" t="s">
        <v>19</v>
      </c>
      <c r="N1170" s="213" t="s">
        <v>49</v>
      </c>
      <c r="O1170" s="85"/>
      <c r="P1170" s="214">
        <f>O1170*H1170</f>
        <v>0</v>
      </c>
      <c r="Q1170" s="214">
        <v>6.0000000000000002E-05</v>
      </c>
      <c r="R1170" s="214">
        <f>Q1170*H1170</f>
        <v>0.0013860000000000001</v>
      </c>
      <c r="S1170" s="214">
        <v>0</v>
      </c>
      <c r="T1170" s="215">
        <f>S1170*H1170</f>
        <v>0</v>
      </c>
      <c r="U1170" s="39"/>
      <c r="V1170" s="39"/>
      <c r="W1170" s="39"/>
      <c r="X1170" s="39"/>
      <c r="Y1170" s="39"/>
      <c r="Z1170" s="39"/>
      <c r="AA1170" s="39"/>
      <c r="AB1170" s="39"/>
      <c r="AC1170" s="39"/>
      <c r="AD1170" s="39"/>
      <c r="AE1170" s="39"/>
      <c r="AR1170" s="216" t="s">
        <v>268</v>
      </c>
      <c r="AT1170" s="216" t="s">
        <v>159</v>
      </c>
      <c r="AU1170" s="216" t="s">
        <v>88</v>
      </c>
      <c r="AY1170" s="18" t="s">
        <v>157</v>
      </c>
      <c r="BE1170" s="217">
        <f>IF(N1170="základní",J1170,0)</f>
        <v>0</v>
      </c>
      <c r="BF1170" s="217">
        <f>IF(N1170="snížená",J1170,0)</f>
        <v>0</v>
      </c>
      <c r="BG1170" s="217">
        <f>IF(N1170="zákl. přenesená",J1170,0)</f>
        <v>0</v>
      </c>
      <c r="BH1170" s="217">
        <f>IF(N1170="sníž. přenesená",J1170,0)</f>
        <v>0</v>
      </c>
      <c r="BI1170" s="217">
        <f>IF(N1170="nulová",J1170,0)</f>
        <v>0</v>
      </c>
      <c r="BJ1170" s="18" t="s">
        <v>86</v>
      </c>
      <c r="BK1170" s="217">
        <f>ROUND(I1170*H1170,2)</f>
        <v>0</v>
      </c>
      <c r="BL1170" s="18" t="s">
        <v>268</v>
      </c>
      <c r="BM1170" s="216" t="s">
        <v>2287</v>
      </c>
    </row>
    <row r="1171" s="2" customFormat="1">
      <c r="A1171" s="39"/>
      <c r="B1171" s="40"/>
      <c r="C1171" s="41"/>
      <c r="D1171" s="218" t="s">
        <v>166</v>
      </c>
      <c r="E1171" s="41"/>
      <c r="F1171" s="219" t="s">
        <v>2288</v>
      </c>
      <c r="G1171" s="41"/>
      <c r="H1171" s="41"/>
      <c r="I1171" s="220"/>
      <c r="J1171" s="41"/>
      <c r="K1171" s="41"/>
      <c r="L1171" s="45"/>
      <c r="M1171" s="221"/>
      <c r="N1171" s="222"/>
      <c r="O1171" s="85"/>
      <c r="P1171" s="85"/>
      <c r="Q1171" s="85"/>
      <c r="R1171" s="85"/>
      <c r="S1171" s="85"/>
      <c r="T1171" s="86"/>
      <c r="U1171" s="39"/>
      <c r="V1171" s="39"/>
      <c r="W1171" s="39"/>
      <c r="X1171" s="39"/>
      <c r="Y1171" s="39"/>
      <c r="Z1171" s="39"/>
      <c r="AA1171" s="39"/>
      <c r="AB1171" s="39"/>
      <c r="AC1171" s="39"/>
      <c r="AD1171" s="39"/>
      <c r="AE1171" s="39"/>
      <c r="AT1171" s="18" t="s">
        <v>166</v>
      </c>
      <c r="AU1171" s="18" t="s">
        <v>88</v>
      </c>
    </row>
    <row r="1172" s="13" customFormat="1">
      <c r="A1172" s="13"/>
      <c r="B1172" s="225"/>
      <c r="C1172" s="226"/>
      <c r="D1172" s="223" t="s">
        <v>170</v>
      </c>
      <c r="E1172" s="227" t="s">
        <v>19</v>
      </c>
      <c r="F1172" s="228" t="s">
        <v>2289</v>
      </c>
      <c r="G1172" s="226"/>
      <c r="H1172" s="229">
        <v>23.100000000000001</v>
      </c>
      <c r="I1172" s="230"/>
      <c r="J1172" s="226"/>
      <c r="K1172" s="226"/>
      <c r="L1172" s="231"/>
      <c r="M1172" s="232"/>
      <c r="N1172" s="233"/>
      <c r="O1172" s="233"/>
      <c r="P1172" s="233"/>
      <c r="Q1172" s="233"/>
      <c r="R1172" s="233"/>
      <c r="S1172" s="233"/>
      <c r="T1172" s="234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/>
      <c r="AT1172" s="235" t="s">
        <v>170</v>
      </c>
      <c r="AU1172" s="235" t="s">
        <v>88</v>
      </c>
      <c r="AV1172" s="13" t="s">
        <v>88</v>
      </c>
      <c r="AW1172" s="13" t="s">
        <v>37</v>
      </c>
      <c r="AX1172" s="13" t="s">
        <v>78</v>
      </c>
      <c r="AY1172" s="235" t="s">
        <v>157</v>
      </c>
    </row>
    <row r="1173" s="2" customFormat="1" ht="16.5" customHeight="1">
      <c r="A1173" s="39"/>
      <c r="B1173" s="40"/>
      <c r="C1173" s="236" t="s">
        <v>2290</v>
      </c>
      <c r="D1173" s="236" t="s">
        <v>242</v>
      </c>
      <c r="E1173" s="237" t="s">
        <v>2291</v>
      </c>
      <c r="F1173" s="238" t="s">
        <v>2292</v>
      </c>
      <c r="G1173" s="239" t="s">
        <v>271</v>
      </c>
      <c r="H1173" s="240">
        <v>2</v>
      </c>
      <c r="I1173" s="241"/>
      <c r="J1173" s="242">
        <f>ROUND(I1173*H1173,2)</f>
        <v>0</v>
      </c>
      <c r="K1173" s="238" t="s">
        <v>175</v>
      </c>
      <c r="L1173" s="243"/>
      <c r="M1173" s="244" t="s">
        <v>19</v>
      </c>
      <c r="N1173" s="245" t="s">
        <v>49</v>
      </c>
      <c r="O1173" s="85"/>
      <c r="P1173" s="214">
        <f>O1173*H1173</f>
        <v>0</v>
      </c>
      <c r="Q1173" s="214">
        <v>0.0028</v>
      </c>
      <c r="R1173" s="214">
        <f>Q1173*H1173</f>
        <v>0.0055999999999999999</v>
      </c>
      <c r="S1173" s="214">
        <v>0</v>
      </c>
      <c r="T1173" s="215">
        <f>S1173*H1173</f>
        <v>0</v>
      </c>
      <c r="U1173" s="39"/>
      <c r="V1173" s="39"/>
      <c r="W1173" s="39"/>
      <c r="X1173" s="39"/>
      <c r="Y1173" s="39"/>
      <c r="Z1173" s="39"/>
      <c r="AA1173" s="39"/>
      <c r="AB1173" s="39"/>
      <c r="AC1173" s="39"/>
      <c r="AD1173" s="39"/>
      <c r="AE1173" s="39"/>
      <c r="AR1173" s="216" t="s">
        <v>357</v>
      </c>
      <c r="AT1173" s="216" t="s">
        <v>242</v>
      </c>
      <c r="AU1173" s="216" t="s">
        <v>88</v>
      </c>
      <c r="AY1173" s="18" t="s">
        <v>157</v>
      </c>
      <c r="BE1173" s="217">
        <f>IF(N1173="základní",J1173,0)</f>
        <v>0</v>
      </c>
      <c r="BF1173" s="217">
        <f>IF(N1173="snížená",J1173,0)</f>
        <v>0</v>
      </c>
      <c r="BG1173" s="217">
        <f>IF(N1173="zákl. přenesená",J1173,0)</f>
        <v>0</v>
      </c>
      <c r="BH1173" s="217">
        <f>IF(N1173="sníž. přenesená",J1173,0)</f>
        <v>0</v>
      </c>
      <c r="BI1173" s="217">
        <f>IF(N1173="nulová",J1173,0)</f>
        <v>0</v>
      </c>
      <c r="BJ1173" s="18" t="s">
        <v>86</v>
      </c>
      <c r="BK1173" s="217">
        <f>ROUND(I1173*H1173,2)</f>
        <v>0</v>
      </c>
      <c r="BL1173" s="18" t="s">
        <v>268</v>
      </c>
      <c r="BM1173" s="216" t="s">
        <v>2293</v>
      </c>
    </row>
    <row r="1174" s="13" customFormat="1">
      <c r="A1174" s="13"/>
      <c r="B1174" s="225"/>
      <c r="C1174" s="226"/>
      <c r="D1174" s="223" t="s">
        <v>170</v>
      </c>
      <c r="E1174" s="227" t="s">
        <v>19</v>
      </c>
      <c r="F1174" s="228" t="s">
        <v>1558</v>
      </c>
      <c r="G1174" s="226"/>
      <c r="H1174" s="229">
        <v>2</v>
      </c>
      <c r="I1174" s="230"/>
      <c r="J1174" s="226"/>
      <c r="K1174" s="226"/>
      <c r="L1174" s="231"/>
      <c r="M1174" s="232"/>
      <c r="N1174" s="233"/>
      <c r="O1174" s="233"/>
      <c r="P1174" s="233"/>
      <c r="Q1174" s="233"/>
      <c r="R1174" s="233"/>
      <c r="S1174" s="233"/>
      <c r="T1174" s="234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T1174" s="235" t="s">
        <v>170</v>
      </c>
      <c r="AU1174" s="235" t="s">
        <v>88</v>
      </c>
      <c r="AV1174" s="13" t="s">
        <v>88</v>
      </c>
      <c r="AW1174" s="13" t="s">
        <v>37</v>
      </c>
      <c r="AX1174" s="13" t="s">
        <v>78</v>
      </c>
      <c r="AY1174" s="235" t="s">
        <v>157</v>
      </c>
    </row>
    <row r="1175" s="2" customFormat="1" ht="24.15" customHeight="1">
      <c r="A1175" s="39"/>
      <c r="B1175" s="40"/>
      <c r="C1175" s="205" t="s">
        <v>2294</v>
      </c>
      <c r="D1175" s="205" t="s">
        <v>159</v>
      </c>
      <c r="E1175" s="206" t="s">
        <v>2295</v>
      </c>
      <c r="F1175" s="207" t="s">
        <v>2296</v>
      </c>
      <c r="G1175" s="208" t="s">
        <v>1016</v>
      </c>
      <c r="H1175" s="246"/>
      <c r="I1175" s="210"/>
      <c r="J1175" s="211">
        <f>ROUND(I1175*H1175,2)</f>
        <v>0</v>
      </c>
      <c r="K1175" s="207" t="s">
        <v>175</v>
      </c>
      <c r="L1175" s="45"/>
      <c r="M1175" s="212" t="s">
        <v>19</v>
      </c>
      <c r="N1175" s="213" t="s">
        <v>49</v>
      </c>
      <c r="O1175" s="85"/>
      <c r="P1175" s="214">
        <f>O1175*H1175</f>
        <v>0</v>
      </c>
      <c r="Q1175" s="214">
        <v>0</v>
      </c>
      <c r="R1175" s="214">
        <f>Q1175*H1175</f>
        <v>0</v>
      </c>
      <c r="S1175" s="214">
        <v>0</v>
      </c>
      <c r="T1175" s="215">
        <f>S1175*H1175</f>
        <v>0</v>
      </c>
      <c r="U1175" s="39"/>
      <c r="V1175" s="39"/>
      <c r="W1175" s="39"/>
      <c r="X1175" s="39"/>
      <c r="Y1175" s="39"/>
      <c r="Z1175" s="39"/>
      <c r="AA1175" s="39"/>
      <c r="AB1175" s="39"/>
      <c r="AC1175" s="39"/>
      <c r="AD1175" s="39"/>
      <c r="AE1175" s="39"/>
      <c r="AR1175" s="216" t="s">
        <v>268</v>
      </c>
      <c r="AT1175" s="216" t="s">
        <v>159</v>
      </c>
      <c r="AU1175" s="216" t="s">
        <v>88</v>
      </c>
      <c r="AY1175" s="18" t="s">
        <v>157</v>
      </c>
      <c r="BE1175" s="217">
        <f>IF(N1175="základní",J1175,0)</f>
        <v>0</v>
      </c>
      <c r="BF1175" s="217">
        <f>IF(N1175="snížená",J1175,0)</f>
        <v>0</v>
      </c>
      <c r="BG1175" s="217">
        <f>IF(N1175="zákl. přenesená",J1175,0)</f>
        <v>0</v>
      </c>
      <c r="BH1175" s="217">
        <f>IF(N1175="sníž. přenesená",J1175,0)</f>
        <v>0</v>
      </c>
      <c r="BI1175" s="217">
        <f>IF(N1175="nulová",J1175,0)</f>
        <v>0</v>
      </c>
      <c r="BJ1175" s="18" t="s">
        <v>86</v>
      </c>
      <c r="BK1175" s="217">
        <f>ROUND(I1175*H1175,2)</f>
        <v>0</v>
      </c>
      <c r="BL1175" s="18" t="s">
        <v>268</v>
      </c>
      <c r="BM1175" s="216" t="s">
        <v>2297</v>
      </c>
    </row>
    <row r="1176" s="2" customFormat="1">
      <c r="A1176" s="39"/>
      <c r="B1176" s="40"/>
      <c r="C1176" s="41"/>
      <c r="D1176" s="218" t="s">
        <v>166</v>
      </c>
      <c r="E1176" s="41"/>
      <c r="F1176" s="219" t="s">
        <v>2298</v>
      </c>
      <c r="G1176" s="41"/>
      <c r="H1176" s="41"/>
      <c r="I1176" s="220"/>
      <c r="J1176" s="41"/>
      <c r="K1176" s="41"/>
      <c r="L1176" s="45"/>
      <c r="M1176" s="221"/>
      <c r="N1176" s="222"/>
      <c r="O1176" s="85"/>
      <c r="P1176" s="85"/>
      <c r="Q1176" s="85"/>
      <c r="R1176" s="85"/>
      <c r="S1176" s="85"/>
      <c r="T1176" s="86"/>
      <c r="U1176" s="39"/>
      <c r="V1176" s="39"/>
      <c r="W1176" s="39"/>
      <c r="X1176" s="39"/>
      <c r="Y1176" s="39"/>
      <c r="Z1176" s="39"/>
      <c r="AA1176" s="39"/>
      <c r="AB1176" s="39"/>
      <c r="AC1176" s="39"/>
      <c r="AD1176" s="39"/>
      <c r="AE1176" s="39"/>
      <c r="AT1176" s="18" t="s">
        <v>166</v>
      </c>
      <c r="AU1176" s="18" t="s">
        <v>88</v>
      </c>
    </row>
    <row r="1177" s="12" customFormat="1" ht="22.8" customHeight="1">
      <c r="A1177" s="12"/>
      <c r="B1177" s="189"/>
      <c r="C1177" s="190"/>
      <c r="D1177" s="191" t="s">
        <v>77</v>
      </c>
      <c r="E1177" s="203" t="s">
        <v>2299</v>
      </c>
      <c r="F1177" s="203" t="s">
        <v>2300</v>
      </c>
      <c r="G1177" s="190"/>
      <c r="H1177" s="190"/>
      <c r="I1177" s="193"/>
      <c r="J1177" s="204">
        <f>BK1177</f>
        <v>0</v>
      </c>
      <c r="K1177" s="190"/>
      <c r="L1177" s="195"/>
      <c r="M1177" s="196"/>
      <c r="N1177" s="197"/>
      <c r="O1177" s="197"/>
      <c r="P1177" s="198">
        <f>SUM(P1178:P1188)</f>
        <v>0</v>
      </c>
      <c r="Q1177" s="197"/>
      <c r="R1177" s="198">
        <f>SUM(R1178:R1188)</f>
        <v>0.35966700000000001</v>
      </c>
      <c r="S1177" s="197"/>
      <c r="T1177" s="199">
        <f>SUM(T1178:T1188)</f>
        <v>0</v>
      </c>
      <c r="U1177" s="12"/>
      <c r="V1177" s="12"/>
      <c r="W1177" s="12"/>
      <c r="X1177" s="12"/>
      <c r="Y1177" s="12"/>
      <c r="Z1177" s="12"/>
      <c r="AA1177" s="12"/>
      <c r="AB1177" s="12"/>
      <c r="AC1177" s="12"/>
      <c r="AD1177" s="12"/>
      <c r="AE1177" s="12"/>
      <c r="AR1177" s="200" t="s">
        <v>88</v>
      </c>
      <c r="AT1177" s="201" t="s">
        <v>77</v>
      </c>
      <c r="AU1177" s="201" t="s">
        <v>86</v>
      </c>
      <c r="AY1177" s="200" t="s">
        <v>157</v>
      </c>
      <c r="BK1177" s="202">
        <f>SUM(BK1178:BK1188)</f>
        <v>0</v>
      </c>
    </row>
    <row r="1178" s="2" customFormat="1" ht="16.5" customHeight="1">
      <c r="A1178" s="39"/>
      <c r="B1178" s="40"/>
      <c r="C1178" s="205" t="s">
        <v>2301</v>
      </c>
      <c r="D1178" s="205" t="s">
        <v>159</v>
      </c>
      <c r="E1178" s="206" t="s">
        <v>2302</v>
      </c>
      <c r="F1178" s="207" t="s">
        <v>2303</v>
      </c>
      <c r="G1178" s="208" t="s">
        <v>162</v>
      </c>
      <c r="H1178" s="209">
        <v>95.150000000000006</v>
      </c>
      <c r="I1178" s="210"/>
      <c r="J1178" s="211">
        <f>ROUND(I1178*H1178,2)</f>
        <v>0</v>
      </c>
      <c r="K1178" s="207" t="s">
        <v>175</v>
      </c>
      <c r="L1178" s="45"/>
      <c r="M1178" s="212" t="s">
        <v>19</v>
      </c>
      <c r="N1178" s="213" t="s">
        <v>49</v>
      </c>
      <c r="O1178" s="85"/>
      <c r="P1178" s="214">
        <f>O1178*H1178</f>
        <v>0</v>
      </c>
      <c r="Q1178" s="214">
        <v>4.0000000000000003E-05</v>
      </c>
      <c r="R1178" s="214">
        <f>Q1178*H1178</f>
        <v>0.0038060000000000004</v>
      </c>
      <c r="S1178" s="214">
        <v>0</v>
      </c>
      <c r="T1178" s="215">
        <f>S1178*H1178</f>
        <v>0</v>
      </c>
      <c r="U1178" s="39"/>
      <c r="V1178" s="39"/>
      <c r="W1178" s="39"/>
      <c r="X1178" s="39"/>
      <c r="Y1178" s="39"/>
      <c r="Z1178" s="39"/>
      <c r="AA1178" s="39"/>
      <c r="AB1178" s="39"/>
      <c r="AC1178" s="39"/>
      <c r="AD1178" s="39"/>
      <c r="AE1178" s="39"/>
      <c r="AR1178" s="216" t="s">
        <v>268</v>
      </c>
      <c r="AT1178" s="216" t="s">
        <v>159</v>
      </c>
      <c r="AU1178" s="216" t="s">
        <v>88</v>
      </c>
      <c r="AY1178" s="18" t="s">
        <v>157</v>
      </c>
      <c r="BE1178" s="217">
        <f>IF(N1178="základní",J1178,0)</f>
        <v>0</v>
      </c>
      <c r="BF1178" s="217">
        <f>IF(N1178="snížená",J1178,0)</f>
        <v>0</v>
      </c>
      <c r="BG1178" s="217">
        <f>IF(N1178="zákl. přenesená",J1178,0)</f>
        <v>0</v>
      </c>
      <c r="BH1178" s="217">
        <f>IF(N1178="sníž. přenesená",J1178,0)</f>
        <v>0</v>
      </c>
      <c r="BI1178" s="217">
        <f>IF(N1178="nulová",J1178,0)</f>
        <v>0</v>
      </c>
      <c r="BJ1178" s="18" t="s">
        <v>86</v>
      </c>
      <c r="BK1178" s="217">
        <f>ROUND(I1178*H1178,2)</f>
        <v>0</v>
      </c>
      <c r="BL1178" s="18" t="s">
        <v>268</v>
      </c>
      <c r="BM1178" s="216" t="s">
        <v>2304</v>
      </c>
    </row>
    <row r="1179" s="2" customFormat="1">
      <c r="A1179" s="39"/>
      <c r="B1179" s="40"/>
      <c r="C1179" s="41"/>
      <c r="D1179" s="218" t="s">
        <v>166</v>
      </c>
      <c r="E1179" s="41"/>
      <c r="F1179" s="219" t="s">
        <v>2305</v>
      </c>
      <c r="G1179" s="41"/>
      <c r="H1179" s="41"/>
      <c r="I1179" s="220"/>
      <c r="J1179" s="41"/>
      <c r="K1179" s="41"/>
      <c r="L1179" s="45"/>
      <c r="M1179" s="221"/>
      <c r="N1179" s="222"/>
      <c r="O1179" s="85"/>
      <c r="P1179" s="85"/>
      <c r="Q1179" s="85"/>
      <c r="R1179" s="85"/>
      <c r="S1179" s="85"/>
      <c r="T1179" s="86"/>
      <c r="U1179" s="39"/>
      <c r="V1179" s="39"/>
      <c r="W1179" s="39"/>
      <c r="X1179" s="39"/>
      <c r="Y1179" s="39"/>
      <c r="Z1179" s="39"/>
      <c r="AA1179" s="39"/>
      <c r="AB1179" s="39"/>
      <c r="AC1179" s="39"/>
      <c r="AD1179" s="39"/>
      <c r="AE1179" s="39"/>
      <c r="AT1179" s="18" t="s">
        <v>166</v>
      </c>
      <c r="AU1179" s="18" t="s">
        <v>88</v>
      </c>
    </row>
    <row r="1180" s="13" customFormat="1">
      <c r="A1180" s="13"/>
      <c r="B1180" s="225"/>
      <c r="C1180" s="226"/>
      <c r="D1180" s="223" t="s">
        <v>170</v>
      </c>
      <c r="E1180" s="227" t="s">
        <v>19</v>
      </c>
      <c r="F1180" s="228" t="s">
        <v>2306</v>
      </c>
      <c r="G1180" s="226"/>
      <c r="H1180" s="229">
        <v>95.150000000000006</v>
      </c>
      <c r="I1180" s="230"/>
      <c r="J1180" s="226"/>
      <c r="K1180" s="226"/>
      <c r="L1180" s="231"/>
      <c r="M1180" s="232"/>
      <c r="N1180" s="233"/>
      <c r="O1180" s="233"/>
      <c r="P1180" s="233"/>
      <c r="Q1180" s="233"/>
      <c r="R1180" s="233"/>
      <c r="S1180" s="233"/>
      <c r="T1180" s="234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/>
      <c r="AT1180" s="235" t="s">
        <v>170</v>
      </c>
      <c r="AU1180" s="235" t="s">
        <v>88</v>
      </c>
      <c r="AV1180" s="13" t="s">
        <v>88</v>
      </c>
      <c r="AW1180" s="13" t="s">
        <v>37</v>
      </c>
      <c r="AX1180" s="13" t="s">
        <v>78</v>
      </c>
      <c r="AY1180" s="235" t="s">
        <v>157</v>
      </c>
    </row>
    <row r="1181" s="2" customFormat="1" ht="16.5" customHeight="1">
      <c r="A1181" s="39"/>
      <c r="B1181" s="40"/>
      <c r="C1181" s="205" t="s">
        <v>2307</v>
      </c>
      <c r="D1181" s="205" t="s">
        <v>159</v>
      </c>
      <c r="E1181" s="206" t="s">
        <v>2308</v>
      </c>
      <c r="F1181" s="207" t="s">
        <v>2309</v>
      </c>
      <c r="G1181" s="208" t="s">
        <v>162</v>
      </c>
      <c r="H1181" s="209">
        <v>95.150000000000006</v>
      </c>
      <c r="I1181" s="210"/>
      <c r="J1181" s="211">
        <f>ROUND(I1181*H1181,2)</f>
        <v>0</v>
      </c>
      <c r="K1181" s="207" t="s">
        <v>175</v>
      </c>
      <c r="L1181" s="45"/>
      <c r="M1181" s="212" t="s">
        <v>19</v>
      </c>
      <c r="N1181" s="213" t="s">
        <v>49</v>
      </c>
      <c r="O1181" s="85"/>
      <c r="P1181" s="214">
        <f>O1181*H1181</f>
        <v>0</v>
      </c>
      <c r="Q1181" s="214">
        <v>0.00054000000000000001</v>
      </c>
      <c r="R1181" s="214">
        <f>Q1181*H1181</f>
        <v>0.051381000000000003</v>
      </c>
      <c r="S1181" s="214">
        <v>0</v>
      </c>
      <c r="T1181" s="215">
        <f>S1181*H1181</f>
        <v>0</v>
      </c>
      <c r="U1181" s="39"/>
      <c r="V1181" s="39"/>
      <c r="W1181" s="39"/>
      <c r="X1181" s="39"/>
      <c r="Y1181" s="39"/>
      <c r="Z1181" s="39"/>
      <c r="AA1181" s="39"/>
      <c r="AB1181" s="39"/>
      <c r="AC1181" s="39"/>
      <c r="AD1181" s="39"/>
      <c r="AE1181" s="39"/>
      <c r="AR1181" s="216" t="s">
        <v>268</v>
      </c>
      <c r="AT1181" s="216" t="s">
        <v>159</v>
      </c>
      <c r="AU1181" s="216" t="s">
        <v>88</v>
      </c>
      <c r="AY1181" s="18" t="s">
        <v>157</v>
      </c>
      <c r="BE1181" s="217">
        <f>IF(N1181="základní",J1181,0)</f>
        <v>0</v>
      </c>
      <c r="BF1181" s="217">
        <f>IF(N1181="snížená",J1181,0)</f>
        <v>0</v>
      </c>
      <c r="BG1181" s="217">
        <f>IF(N1181="zákl. přenesená",J1181,0)</f>
        <v>0</v>
      </c>
      <c r="BH1181" s="217">
        <f>IF(N1181="sníž. přenesená",J1181,0)</f>
        <v>0</v>
      </c>
      <c r="BI1181" s="217">
        <f>IF(N1181="nulová",J1181,0)</f>
        <v>0</v>
      </c>
      <c r="BJ1181" s="18" t="s">
        <v>86</v>
      </c>
      <c r="BK1181" s="217">
        <f>ROUND(I1181*H1181,2)</f>
        <v>0</v>
      </c>
      <c r="BL1181" s="18" t="s">
        <v>268</v>
      </c>
      <c r="BM1181" s="216" t="s">
        <v>2310</v>
      </c>
    </row>
    <row r="1182" s="2" customFormat="1">
      <c r="A1182" s="39"/>
      <c r="B1182" s="40"/>
      <c r="C1182" s="41"/>
      <c r="D1182" s="218" t="s">
        <v>166</v>
      </c>
      <c r="E1182" s="41"/>
      <c r="F1182" s="219" t="s">
        <v>2311</v>
      </c>
      <c r="G1182" s="41"/>
      <c r="H1182" s="41"/>
      <c r="I1182" s="220"/>
      <c r="J1182" s="41"/>
      <c r="K1182" s="41"/>
      <c r="L1182" s="45"/>
      <c r="M1182" s="221"/>
      <c r="N1182" s="222"/>
      <c r="O1182" s="85"/>
      <c r="P1182" s="85"/>
      <c r="Q1182" s="85"/>
      <c r="R1182" s="85"/>
      <c r="S1182" s="85"/>
      <c r="T1182" s="86"/>
      <c r="U1182" s="39"/>
      <c r="V1182" s="39"/>
      <c r="W1182" s="39"/>
      <c r="X1182" s="39"/>
      <c r="Y1182" s="39"/>
      <c r="Z1182" s="39"/>
      <c r="AA1182" s="39"/>
      <c r="AB1182" s="39"/>
      <c r="AC1182" s="39"/>
      <c r="AD1182" s="39"/>
      <c r="AE1182" s="39"/>
      <c r="AT1182" s="18" t="s">
        <v>166</v>
      </c>
      <c r="AU1182" s="18" t="s">
        <v>88</v>
      </c>
    </row>
    <row r="1183" s="2" customFormat="1" ht="16.5" customHeight="1">
      <c r="A1183" s="39"/>
      <c r="B1183" s="40"/>
      <c r="C1183" s="205" t="s">
        <v>2312</v>
      </c>
      <c r="D1183" s="205" t="s">
        <v>159</v>
      </c>
      <c r="E1183" s="206" t="s">
        <v>2313</v>
      </c>
      <c r="F1183" s="207" t="s">
        <v>2314</v>
      </c>
      <c r="G1183" s="208" t="s">
        <v>162</v>
      </c>
      <c r="H1183" s="209">
        <v>95.150000000000006</v>
      </c>
      <c r="I1183" s="210"/>
      <c r="J1183" s="211">
        <f>ROUND(I1183*H1183,2)</f>
        <v>0</v>
      </c>
      <c r="K1183" s="207" t="s">
        <v>175</v>
      </c>
      <c r="L1183" s="45"/>
      <c r="M1183" s="212" t="s">
        <v>19</v>
      </c>
      <c r="N1183" s="213" t="s">
        <v>49</v>
      </c>
      <c r="O1183" s="85"/>
      <c r="P1183" s="214">
        <f>O1183*H1183</f>
        <v>0</v>
      </c>
      <c r="Q1183" s="214">
        <v>0.0032000000000000002</v>
      </c>
      <c r="R1183" s="214">
        <f>Q1183*H1183</f>
        <v>0.30448000000000003</v>
      </c>
      <c r="S1183" s="214">
        <v>0</v>
      </c>
      <c r="T1183" s="215">
        <f>S1183*H1183</f>
        <v>0</v>
      </c>
      <c r="U1183" s="39"/>
      <c r="V1183" s="39"/>
      <c r="W1183" s="39"/>
      <c r="X1183" s="39"/>
      <c r="Y1183" s="39"/>
      <c r="Z1183" s="39"/>
      <c r="AA1183" s="39"/>
      <c r="AB1183" s="39"/>
      <c r="AC1183" s="39"/>
      <c r="AD1183" s="39"/>
      <c r="AE1183" s="39"/>
      <c r="AR1183" s="216" t="s">
        <v>268</v>
      </c>
      <c r="AT1183" s="216" t="s">
        <v>159</v>
      </c>
      <c r="AU1183" s="216" t="s">
        <v>88</v>
      </c>
      <c r="AY1183" s="18" t="s">
        <v>157</v>
      </c>
      <c r="BE1183" s="217">
        <f>IF(N1183="základní",J1183,0)</f>
        <v>0</v>
      </c>
      <c r="BF1183" s="217">
        <f>IF(N1183="snížená",J1183,0)</f>
        <v>0</v>
      </c>
      <c r="BG1183" s="217">
        <f>IF(N1183="zákl. přenesená",J1183,0)</f>
        <v>0</v>
      </c>
      <c r="BH1183" s="217">
        <f>IF(N1183="sníž. přenesená",J1183,0)</f>
        <v>0</v>
      </c>
      <c r="BI1183" s="217">
        <f>IF(N1183="nulová",J1183,0)</f>
        <v>0</v>
      </c>
      <c r="BJ1183" s="18" t="s">
        <v>86</v>
      </c>
      <c r="BK1183" s="217">
        <f>ROUND(I1183*H1183,2)</f>
        <v>0</v>
      </c>
      <c r="BL1183" s="18" t="s">
        <v>268</v>
      </c>
      <c r="BM1183" s="216" t="s">
        <v>2315</v>
      </c>
    </row>
    <row r="1184" s="2" customFormat="1">
      <c r="A1184" s="39"/>
      <c r="B1184" s="40"/>
      <c r="C1184" s="41"/>
      <c r="D1184" s="218" t="s">
        <v>166</v>
      </c>
      <c r="E1184" s="41"/>
      <c r="F1184" s="219" t="s">
        <v>2316</v>
      </c>
      <c r="G1184" s="41"/>
      <c r="H1184" s="41"/>
      <c r="I1184" s="220"/>
      <c r="J1184" s="41"/>
      <c r="K1184" s="41"/>
      <c r="L1184" s="45"/>
      <c r="M1184" s="221"/>
      <c r="N1184" s="222"/>
      <c r="O1184" s="85"/>
      <c r="P1184" s="85"/>
      <c r="Q1184" s="85"/>
      <c r="R1184" s="85"/>
      <c r="S1184" s="85"/>
      <c r="T1184" s="86"/>
      <c r="U1184" s="39"/>
      <c r="V1184" s="39"/>
      <c r="W1184" s="39"/>
      <c r="X1184" s="39"/>
      <c r="Y1184" s="39"/>
      <c r="Z1184" s="39"/>
      <c r="AA1184" s="39"/>
      <c r="AB1184" s="39"/>
      <c r="AC1184" s="39"/>
      <c r="AD1184" s="39"/>
      <c r="AE1184" s="39"/>
      <c r="AT1184" s="18" t="s">
        <v>166</v>
      </c>
      <c r="AU1184" s="18" t="s">
        <v>88</v>
      </c>
    </row>
    <row r="1185" s="2" customFormat="1">
      <c r="A1185" s="39"/>
      <c r="B1185" s="40"/>
      <c r="C1185" s="41"/>
      <c r="D1185" s="223" t="s">
        <v>168</v>
      </c>
      <c r="E1185" s="41"/>
      <c r="F1185" s="224" t="s">
        <v>2317</v>
      </c>
      <c r="G1185" s="41"/>
      <c r="H1185" s="41"/>
      <c r="I1185" s="220"/>
      <c r="J1185" s="41"/>
      <c r="K1185" s="41"/>
      <c r="L1185" s="45"/>
      <c r="M1185" s="221"/>
      <c r="N1185" s="222"/>
      <c r="O1185" s="85"/>
      <c r="P1185" s="85"/>
      <c r="Q1185" s="85"/>
      <c r="R1185" s="85"/>
      <c r="S1185" s="85"/>
      <c r="T1185" s="86"/>
      <c r="U1185" s="39"/>
      <c r="V1185" s="39"/>
      <c r="W1185" s="39"/>
      <c r="X1185" s="39"/>
      <c r="Y1185" s="39"/>
      <c r="Z1185" s="39"/>
      <c r="AA1185" s="39"/>
      <c r="AB1185" s="39"/>
      <c r="AC1185" s="39"/>
      <c r="AD1185" s="39"/>
      <c r="AE1185" s="39"/>
      <c r="AT1185" s="18" t="s">
        <v>168</v>
      </c>
      <c r="AU1185" s="18" t="s">
        <v>88</v>
      </c>
    </row>
    <row r="1186" s="13" customFormat="1">
      <c r="A1186" s="13"/>
      <c r="B1186" s="225"/>
      <c r="C1186" s="226"/>
      <c r="D1186" s="223" t="s">
        <v>170</v>
      </c>
      <c r="E1186" s="227" t="s">
        <v>19</v>
      </c>
      <c r="F1186" s="228" t="s">
        <v>2318</v>
      </c>
      <c r="G1186" s="226"/>
      <c r="H1186" s="229">
        <v>95.150000000000006</v>
      </c>
      <c r="I1186" s="230"/>
      <c r="J1186" s="226"/>
      <c r="K1186" s="226"/>
      <c r="L1186" s="231"/>
      <c r="M1186" s="232"/>
      <c r="N1186" s="233"/>
      <c r="O1186" s="233"/>
      <c r="P1186" s="233"/>
      <c r="Q1186" s="233"/>
      <c r="R1186" s="233"/>
      <c r="S1186" s="233"/>
      <c r="T1186" s="234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/>
      <c r="AT1186" s="235" t="s">
        <v>170</v>
      </c>
      <c r="AU1186" s="235" t="s">
        <v>88</v>
      </c>
      <c r="AV1186" s="13" t="s">
        <v>88</v>
      </c>
      <c r="AW1186" s="13" t="s">
        <v>37</v>
      </c>
      <c r="AX1186" s="13" t="s">
        <v>78</v>
      </c>
      <c r="AY1186" s="235" t="s">
        <v>157</v>
      </c>
    </row>
    <row r="1187" s="2" customFormat="1" ht="24.15" customHeight="1">
      <c r="A1187" s="39"/>
      <c r="B1187" s="40"/>
      <c r="C1187" s="205" t="s">
        <v>2319</v>
      </c>
      <c r="D1187" s="205" t="s">
        <v>159</v>
      </c>
      <c r="E1187" s="206" t="s">
        <v>2320</v>
      </c>
      <c r="F1187" s="207" t="s">
        <v>2321</v>
      </c>
      <c r="G1187" s="208" t="s">
        <v>1016</v>
      </c>
      <c r="H1187" s="246"/>
      <c r="I1187" s="210"/>
      <c r="J1187" s="211">
        <f>ROUND(I1187*H1187,2)</f>
        <v>0</v>
      </c>
      <c r="K1187" s="207" t="s">
        <v>175</v>
      </c>
      <c r="L1187" s="45"/>
      <c r="M1187" s="212" t="s">
        <v>19</v>
      </c>
      <c r="N1187" s="213" t="s">
        <v>49</v>
      </c>
      <c r="O1187" s="85"/>
      <c r="P1187" s="214">
        <f>O1187*H1187</f>
        <v>0</v>
      </c>
      <c r="Q1187" s="214">
        <v>0</v>
      </c>
      <c r="R1187" s="214">
        <f>Q1187*H1187</f>
        <v>0</v>
      </c>
      <c r="S1187" s="214">
        <v>0</v>
      </c>
      <c r="T1187" s="215">
        <f>S1187*H1187</f>
        <v>0</v>
      </c>
      <c r="U1187" s="39"/>
      <c r="V1187" s="39"/>
      <c r="W1187" s="39"/>
      <c r="X1187" s="39"/>
      <c r="Y1187" s="39"/>
      <c r="Z1187" s="39"/>
      <c r="AA1187" s="39"/>
      <c r="AB1187" s="39"/>
      <c r="AC1187" s="39"/>
      <c r="AD1187" s="39"/>
      <c r="AE1187" s="39"/>
      <c r="AR1187" s="216" t="s">
        <v>268</v>
      </c>
      <c r="AT1187" s="216" t="s">
        <v>159</v>
      </c>
      <c r="AU1187" s="216" t="s">
        <v>88</v>
      </c>
      <c r="AY1187" s="18" t="s">
        <v>157</v>
      </c>
      <c r="BE1187" s="217">
        <f>IF(N1187="základní",J1187,0)</f>
        <v>0</v>
      </c>
      <c r="BF1187" s="217">
        <f>IF(N1187="snížená",J1187,0)</f>
        <v>0</v>
      </c>
      <c r="BG1187" s="217">
        <f>IF(N1187="zákl. přenesená",J1187,0)</f>
        <v>0</v>
      </c>
      <c r="BH1187" s="217">
        <f>IF(N1187="sníž. přenesená",J1187,0)</f>
        <v>0</v>
      </c>
      <c r="BI1187" s="217">
        <f>IF(N1187="nulová",J1187,0)</f>
        <v>0</v>
      </c>
      <c r="BJ1187" s="18" t="s">
        <v>86</v>
      </c>
      <c r="BK1187" s="217">
        <f>ROUND(I1187*H1187,2)</f>
        <v>0</v>
      </c>
      <c r="BL1187" s="18" t="s">
        <v>268</v>
      </c>
      <c r="BM1187" s="216" t="s">
        <v>2322</v>
      </c>
    </row>
    <row r="1188" s="2" customFormat="1">
      <c r="A1188" s="39"/>
      <c r="B1188" s="40"/>
      <c r="C1188" s="41"/>
      <c r="D1188" s="218" t="s">
        <v>166</v>
      </c>
      <c r="E1188" s="41"/>
      <c r="F1188" s="219" t="s">
        <v>2323</v>
      </c>
      <c r="G1188" s="41"/>
      <c r="H1188" s="41"/>
      <c r="I1188" s="220"/>
      <c r="J1188" s="41"/>
      <c r="K1188" s="41"/>
      <c r="L1188" s="45"/>
      <c r="M1188" s="221"/>
      <c r="N1188" s="222"/>
      <c r="O1188" s="85"/>
      <c r="P1188" s="85"/>
      <c r="Q1188" s="85"/>
      <c r="R1188" s="85"/>
      <c r="S1188" s="85"/>
      <c r="T1188" s="86"/>
      <c r="U1188" s="39"/>
      <c r="V1188" s="39"/>
      <c r="W1188" s="39"/>
      <c r="X1188" s="39"/>
      <c r="Y1188" s="39"/>
      <c r="Z1188" s="39"/>
      <c r="AA1188" s="39"/>
      <c r="AB1188" s="39"/>
      <c r="AC1188" s="39"/>
      <c r="AD1188" s="39"/>
      <c r="AE1188" s="39"/>
      <c r="AT1188" s="18" t="s">
        <v>166</v>
      </c>
      <c r="AU1188" s="18" t="s">
        <v>88</v>
      </c>
    </row>
    <row r="1189" s="12" customFormat="1" ht="22.8" customHeight="1">
      <c r="A1189" s="12"/>
      <c r="B1189" s="189"/>
      <c r="C1189" s="190"/>
      <c r="D1189" s="191" t="s">
        <v>77</v>
      </c>
      <c r="E1189" s="203" t="s">
        <v>2324</v>
      </c>
      <c r="F1189" s="203" t="s">
        <v>2325</v>
      </c>
      <c r="G1189" s="190"/>
      <c r="H1189" s="190"/>
      <c r="I1189" s="193"/>
      <c r="J1189" s="204">
        <f>BK1189</f>
        <v>0</v>
      </c>
      <c r="K1189" s="190"/>
      <c r="L1189" s="195"/>
      <c r="M1189" s="196"/>
      <c r="N1189" s="197"/>
      <c r="O1189" s="197"/>
      <c r="P1189" s="198">
        <f>SUM(P1190:P1228)</f>
        <v>0</v>
      </c>
      <c r="Q1189" s="197"/>
      <c r="R1189" s="198">
        <f>SUM(R1190:R1228)</f>
        <v>0.30166577999999994</v>
      </c>
      <c r="S1189" s="197"/>
      <c r="T1189" s="199">
        <f>SUM(T1190:T1228)</f>
        <v>0</v>
      </c>
      <c r="U1189" s="12"/>
      <c r="V1189" s="12"/>
      <c r="W1189" s="12"/>
      <c r="X1189" s="12"/>
      <c r="Y1189" s="12"/>
      <c r="Z1189" s="12"/>
      <c r="AA1189" s="12"/>
      <c r="AB1189" s="12"/>
      <c r="AC1189" s="12"/>
      <c r="AD1189" s="12"/>
      <c r="AE1189" s="12"/>
      <c r="AR1189" s="200" t="s">
        <v>88</v>
      </c>
      <c r="AT1189" s="201" t="s">
        <v>77</v>
      </c>
      <c r="AU1189" s="201" t="s">
        <v>86</v>
      </c>
      <c r="AY1189" s="200" t="s">
        <v>157</v>
      </c>
      <c r="BK1189" s="202">
        <f>SUM(BK1190:BK1228)</f>
        <v>0</v>
      </c>
    </row>
    <row r="1190" s="2" customFormat="1" ht="24.15" customHeight="1">
      <c r="A1190" s="39"/>
      <c r="B1190" s="40"/>
      <c r="C1190" s="205" t="s">
        <v>2326</v>
      </c>
      <c r="D1190" s="205" t="s">
        <v>159</v>
      </c>
      <c r="E1190" s="206" t="s">
        <v>2327</v>
      </c>
      <c r="F1190" s="207" t="s">
        <v>2328</v>
      </c>
      <c r="G1190" s="208" t="s">
        <v>162</v>
      </c>
      <c r="H1190" s="209">
        <v>409.98599999999999</v>
      </c>
      <c r="I1190" s="210"/>
      <c r="J1190" s="211">
        <f>ROUND(I1190*H1190,2)</f>
        <v>0</v>
      </c>
      <c r="K1190" s="207" t="s">
        <v>175</v>
      </c>
      <c r="L1190" s="45"/>
      <c r="M1190" s="212" t="s">
        <v>19</v>
      </c>
      <c r="N1190" s="213" t="s">
        <v>49</v>
      </c>
      <c r="O1190" s="85"/>
      <c r="P1190" s="214">
        <f>O1190*H1190</f>
        <v>0</v>
      </c>
      <c r="Q1190" s="214">
        <v>2.0000000000000002E-05</v>
      </c>
      <c r="R1190" s="214">
        <f>Q1190*H1190</f>
        <v>0.0081997200000000006</v>
      </c>
      <c r="S1190" s="214">
        <v>0</v>
      </c>
      <c r="T1190" s="215">
        <f>S1190*H1190</f>
        <v>0</v>
      </c>
      <c r="U1190" s="39"/>
      <c r="V1190" s="39"/>
      <c r="W1190" s="39"/>
      <c r="X1190" s="39"/>
      <c r="Y1190" s="39"/>
      <c r="Z1190" s="39"/>
      <c r="AA1190" s="39"/>
      <c r="AB1190" s="39"/>
      <c r="AC1190" s="39"/>
      <c r="AD1190" s="39"/>
      <c r="AE1190" s="39"/>
      <c r="AR1190" s="216" t="s">
        <v>268</v>
      </c>
      <c r="AT1190" s="216" t="s">
        <v>159</v>
      </c>
      <c r="AU1190" s="216" t="s">
        <v>88</v>
      </c>
      <c r="AY1190" s="18" t="s">
        <v>157</v>
      </c>
      <c r="BE1190" s="217">
        <f>IF(N1190="základní",J1190,0)</f>
        <v>0</v>
      </c>
      <c r="BF1190" s="217">
        <f>IF(N1190="snížená",J1190,0)</f>
        <v>0</v>
      </c>
      <c r="BG1190" s="217">
        <f>IF(N1190="zákl. přenesená",J1190,0)</f>
        <v>0</v>
      </c>
      <c r="BH1190" s="217">
        <f>IF(N1190="sníž. přenesená",J1190,0)</f>
        <v>0</v>
      </c>
      <c r="BI1190" s="217">
        <f>IF(N1190="nulová",J1190,0)</f>
        <v>0</v>
      </c>
      <c r="BJ1190" s="18" t="s">
        <v>86</v>
      </c>
      <c r="BK1190" s="217">
        <f>ROUND(I1190*H1190,2)</f>
        <v>0</v>
      </c>
      <c r="BL1190" s="18" t="s">
        <v>268</v>
      </c>
      <c r="BM1190" s="216" t="s">
        <v>2329</v>
      </c>
    </row>
    <row r="1191" s="2" customFormat="1">
      <c r="A1191" s="39"/>
      <c r="B1191" s="40"/>
      <c r="C1191" s="41"/>
      <c r="D1191" s="218" t="s">
        <v>166</v>
      </c>
      <c r="E1191" s="41"/>
      <c r="F1191" s="219" t="s">
        <v>2330</v>
      </c>
      <c r="G1191" s="41"/>
      <c r="H1191" s="41"/>
      <c r="I1191" s="220"/>
      <c r="J1191" s="41"/>
      <c r="K1191" s="41"/>
      <c r="L1191" s="45"/>
      <c r="M1191" s="221"/>
      <c r="N1191" s="222"/>
      <c r="O1191" s="85"/>
      <c r="P1191" s="85"/>
      <c r="Q1191" s="85"/>
      <c r="R1191" s="85"/>
      <c r="S1191" s="85"/>
      <c r="T1191" s="86"/>
      <c r="U1191" s="39"/>
      <c r="V1191" s="39"/>
      <c r="W1191" s="39"/>
      <c r="X1191" s="39"/>
      <c r="Y1191" s="39"/>
      <c r="Z1191" s="39"/>
      <c r="AA1191" s="39"/>
      <c r="AB1191" s="39"/>
      <c r="AC1191" s="39"/>
      <c r="AD1191" s="39"/>
      <c r="AE1191" s="39"/>
      <c r="AT1191" s="18" t="s">
        <v>166</v>
      </c>
      <c r="AU1191" s="18" t="s">
        <v>88</v>
      </c>
    </row>
    <row r="1192" s="13" customFormat="1">
      <c r="A1192" s="13"/>
      <c r="B1192" s="225"/>
      <c r="C1192" s="226"/>
      <c r="D1192" s="223" t="s">
        <v>170</v>
      </c>
      <c r="E1192" s="227" t="s">
        <v>19</v>
      </c>
      <c r="F1192" s="228" t="s">
        <v>2331</v>
      </c>
      <c r="G1192" s="226"/>
      <c r="H1192" s="229">
        <v>401.947</v>
      </c>
      <c r="I1192" s="230"/>
      <c r="J1192" s="226"/>
      <c r="K1192" s="226"/>
      <c r="L1192" s="231"/>
      <c r="M1192" s="232"/>
      <c r="N1192" s="233"/>
      <c r="O1192" s="233"/>
      <c r="P1192" s="233"/>
      <c r="Q1192" s="233"/>
      <c r="R1192" s="233"/>
      <c r="S1192" s="233"/>
      <c r="T1192" s="234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T1192" s="235" t="s">
        <v>170</v>
      </c>
      <c r="AU1192" s="235" t="s">
        <v>88</v>
      </c>
      <c r="AV1192" s="13" t="s">
        <v>88</v>
      </c>
      <c r="AW1192" s="13" t="s">
        <v>37</v>
      </c>
      <c r="AX1192" s="13" t="s">
        <v>78</v>
      </c>
      <c r="AY1192" s="235" t="s">
        <v>157</v>
      </c>
    </row>
    <row r="1193" s="13" customFormat="1">
      <c r="A1193" s="13"/>
      <c r="B1193" s="225"/>
      <c r="C1193" s="226"/>
      <c r="D1193" s="223" t="s">
        <v>170</v>
      </c>
      <c r="E1193" s="227" t="s">
        <v>19</v>
      </c>
      <c r="F1193" s="228" t="s">
        <v>2332</v>
      </c>
      <c r="G1193" s="226"/>
      <c r="H1193" s="229">
        <v>8.0389999999999997</v>
      </c>
      <c r="I1193" s="230"/>
      <c r="J1193" s="226"/>
      <c r="K1193" s="226"/>
      <c r="L1193" s="231"/>
      <c r="M1193" s="232"/>
      <c r="N1193" s="233"/>
      <c r="O1193" s="233"/>
      <c r="P1193" s="233"/>
      <c r="Q1193" s="233"/>
      <c r="R1193" s="233"/>
      <c r="S1193" s="233"/>
      <c r="T1193" s="234"/>
      <c r="U1193" s="13"/>
      <c r="V1193" s="13"/>
      <c r="W1193" s="13"/>
      <c r="X1193" s="13"/>
      <c r="Y1193" s="13"/>
      <c r="Z1193" s="13"/>
      <c r="AA1193" s="13"/>
      <c r="AB1193" s="13"/>
      <c r="AC1193" s="13"/>
      <c r="AD1193" s="13"/>
      <c r="AE1193" s="13"/>
      <c r="AT1193" s="235" t="s">
        <v>170</v>
      </c>
      <c r="AU1193" s="235" t="s">
        <v>88</v>
      </c>
      <c r="AV1193" s="13" t="s">
        <v>88</v>
      </c>
      <c r="AW1193" s="13" t="s">
        <v>37</v>
      </c>
      <c r="AX1193" s="13" t="s">
        <v>78</v>
      </c>
      <c r="AY1193" s="235" t="s">
        <v>157</v>
      </c>
    </row>
    <row r="1194" s="2" customFormat="1" ht="16.5" customHeight="1">
      <c r="A1194" s="39"/>
      <c r="B1194" s="40"/>
      <c r="C1194" s="205" t="s">
        <v>2333</v>
      </c>
      <c r="D1194" s="205" t="s">
        <v>159</v>
      </c>
      <c r="E1194" s="206" t="s">
        <v>2334</v>
      </c>
      <c r="F1194" s="207" t="s">
        <v>2335</v>
      </c>
      <c r="G1194" s="208" t="s">
        <v>162</v>
      </c>
      <c r="H1194" s="209">
        <v>409.98599999999999</v>
      </c>
      <c r="I1194" s="210"/>
      <c r="J1194" s="211">
        <f>ROUND(I1194*H1194,2)</f>
        <v>0</v>
      </c>
      <c r="K1194" s="207" t="s">
        <v>175</v>
      </c>
      <c r="L1194" s="45"/>
      <c r="M1194" s="212" t="s">
        <v>19</v>
      </c>
      <c r="N1194" s="213" t="s">
        <v>49</v>
      </c>
      <c r="O1194" s="85"/>
      <c r="P1194" s="214">
        <f>O1194*H1194</f>
        <v>0</v>
      </c>
      <c r="Q1194" s="214">
        <v>0</v>
      </c>
      <c r="R1194" s="214">
        <f>Q1194*H1194</f>
        <v>0</v>
      </c>
      <c r="S1194" s="214">
        <v>0</v>
      </c>
      <c r="T1194" s="215">
        <f>S1194*H1194</f>
        <v>0</v>
      </c>
      <c r="U1194" s="39"/>
      <c r="V1194" s="39"/>
      <c r="W1194" s="39"/>
      <c r="X1194" s="39"/>
      <c r="Y1194" s="39"/>
      <c r="Z1194" s="39"/>
      <c r="AA1194" s="39"/>
      <c r="AB1194" s="39"/>
      <c r="AC1194" s="39"/>
      <c r="AD1194" s="39"/>
      <c r="AE1194" s="39"/>
      <c r="AR1194" s="216" t="s">
        <v>268</v>
      </c>
      <c r="AT1194" s="216" t="s">
        <v>159</v>
      </c>
      <c r="AU1194" s="216" t="s">
        <v>88</v>
      </c>
      <c r="AY1194" s="18" t="s">
        <v>157</v>
      </c>
      <c r="BE1194" s="217">
        <f>IF(N1194="základní",J1194,0)</f>
        <v>0</v>
      </c>
      <c r="BF1194" s="217">
        <f>IF(N1194="snížená",J1194,0)</f>
        <v>0</v>
      </c>
      <c r="BG1194" s="217">
        <f>IF(N1194="zákl. přenesená",J1194,0)</f>
        <v>0</v>
      </c>
      <c r="BH1194" s="217">
        <f>IF(N1194="sníž. přenesená",J1194,0)</f>
        <v>0</v>
      </c>
      <c r="BI1194" s="217">
        <f>IF(N1194="nulová",J1194,0)</f>
        <v>0</v>
      </c>
      <c r="BJ1194" s="18" t="s">
        <v>86</v>
      </c>
      <c r="BK1194" s="217">
        <f>ROUND(I1194*H1194,2)</f>
        <v>0</v>
      </c>
      <c r="BL1194" s="18" t="s">
        <v>268</v>
      </c>
      <c r="BM1194" s="216" t="s">
        <v>2336</v>
      </c>
    </row>
    <row r="1195" s="2" customFormat="1">
      <c r="A1195" s="39"/>
      <c r="B1195" s="40"/>
      <c r="C1195" s="41"/>
      <c r="D1195" s="218" t="s">
        <v>166</v>
      </c>
      <c r="E1195" s="41"/>
      <c r="F1195" s="219" t="s">
        <v>2337</v>
      </c>
      <c r="G1195" s="41"/>
      <c r="H1195" s="41"/>
      <c r="I1195" s="220"/>
      <c r="J1195" s="41"/>
      <c r="K1195" s="41"/>
      <c r="L1195" s="45"/>
      <c r="M1195" s="221"/>
      <c r="N1195" s="222"/>
      <c r="O1195" s="85"/>
      <c r="P1195" s="85"/>
      <c r="Q1195" s="85"/>
      <c r="R1195" s="85"/>
      <c r="S1195" s="85"/>
      <c r="T1195" s="86"/>
      <c r="U1195" s="39"/>
      <c r="V1195" s="39"/>
      <c r="W1195" s="39"/>
      <c r="X1195" s="39"/>
      <c r="Y1195" s="39"/>
      <c r="Z1195" s="39"/>
      <c r="AA1195" s="39"/>
      <c r="AB1195" s="39"/>
      <c r="AC1195" s="39"/>
      <c r="AD1195" s="39"/>
      <c r="AE1195" s="39"/>
      <c r="AT1195" s="18" t="s">
        <v>166</v>
      </c>
      <c r="AU1195" s="18" t="s">
        <v>88</v>
      </c>
    </row>
    <row r="1196" s="13" customFormat="1">
      <c r="A1196" s="13"/>
      <c r="B1196" s="225"/>
      <c r="C1196" s="226"/>
      <c r="D1196" s="223" t="s">
        <v>170</v>
      </c>
      <c r="E1196" s="227" t="s">
        <v>19</v>
      </c>
      <c r="F1196" s="228" t="s">
        <v>2331</v>
      </c>
      <c r="G1196" s="226"/>
      <c r="H1196" s="229">
        <v>401.947</v>
      </c>
      <c r="I1196" s="230"/>
      <c r="J1196" s="226"/>
      <c r="K1196" s="226"/>
      <c r="L1196" s="231"/>
      <c r="M1196" s="232"/>
      <c r="N1196" s="233"/>
      <c r="O1196" s="233"/>
      <c r="P1196" s="233"/>
      <c r="Q1196" s="233"/>
      <c r="R1196" s="233"/>
      <c r="S1196" s="233"/>
      <c r="T1196" s="234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T1196" s="235" t="s">
        <v>170</v>
      </c>
      <c r="AU1196" s="235" t="s">
        <v>88</v>
      </c>
      <c r="AV1196" s="13" t="s">
        <v>88</v>
      </c>
      <c r="AW1196" s="13" t="s">
        <v>37</v>
      </c>
      <c r="AX1196" s="13" t="s">
        <v>78</v>
      </c>
      <c r="AY1196" s="235" t="s">
        <v>157</v>
      </c>
    </row>
    <row r="1197" s="13" customFormat="1">
      <c r="A1197" s="13"/>
      <c r="B1197" s="225"/>
      <c r="C1197" s="226"/>
      <c r="D1197" s="223" t="s">
        <v>170</v>
      </c>
      <c r="E1197" s="227" t="s">
        <v>19</v>
      </c>
      <c r="F1197" s="228" t="s">
        <v>2332</v>
      </c>
      <c r="G1197" s="226"/>
      <c r="H1197" s="229">
        <v>8.0389999999999997</v>
      </c>
      <c r="I1197" s="230"/>
      <c r="J1197" s="226"/>
      <c r="K1197" s="226"/>
      <c r="L1197" s="231"/>
      <c r="M1197" s="232"/>
      <c r="N1197" s="233"/>
      <c r="O1197" s="233"/>
      <c r="P1197" s="233"/>
      <c r="Q1197" s="233"/>
      <c r="R1197" s="233"/>
      <c r="S1197" s="233"/>
      <c r="T1197" s="234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T1197" s="235" t="s">
        <v>170</v>
      </c>
      <c r="AU1197" s="235" t="s">
        <v>88</v>
      </c>
      <c r="AV1197" s="13" t="s">
        <v>88</v>
      </c>
      <c r="AW1197" s="13" t="s">
        <v>37</v>
      </c>
      <c r="AX1197" s="13" t="s">
        <v>78</v>
      </c>
      <c r="AY1197" s="235" t="s">
        <v>157</v>
      </c>
    </row>
    <row r="1198" s="2" customFormat="1" ht="16.5" customHeight="1">
      <c r="A1198" s="39"/>
      <c r="B1198" s="40"/>
      <c r="C1198" s="205" t="s">
        <v>2338</v>
      </c>
      <c r="D1198" s="205" t="s">
        <v>159</v>
      </c>
      <c r="E1198" s="206" t="s">
        <v>2339</v>
      </c>
      <c r="F1198" s="207" t="s">
        <v>2340</v>
      </c>
      <c r="G1198" s="208" t="s">
        <v>162</v>
      </c>
      <c r="H1198" s="209">
        <v>409.98599999999999</v>
      </c>
      <c r="I1198" s="210"/>
      <c r="J1198" s="211">
        <f>ROUND(I1198*H1198,2)</f>
        <v>0</v>
      </c>
      <c r="K1198" s="207" t="s">
        <v>175</v>
      </c>
      <c r="L1198" s="45"/>
      <c r="M1198" s="212" t="s">
        <v>19</v>
      </c>
      <c r="N1198" s="213" t="s">
        <v>49</v>
      </c>
      <c r="O1198" s="85"/>
      <c r="P1198" s="214">
        <f>O1198*H1198</f>
        <v>0</v>
      </c>
      <c r="Q1198" s="214">
        <v>0.00035</v>
      </c>
      <c r="R1198" s="214">
        <f>Q1198*H1198</f>
        <v>0.14349509999999999</v>
      </c>
      <c r="S1198" s="214">
        <v>0</v>
      </c>
      <c r="T1198" s="215">
        <f>S1198*H1198</f>
        <v>0</v>
      </c>
      <c r="U1198" s="39"/>
      <c r="V1198" s="39"/>
      <c r="W1198" s="39"/>
      <c r="X1198" s="39"/>
      <c r="Y1198" s="39"/>
      <c r="Z1198" s="39"/>
      <c r="AA1198" s="39"/>
      <c r="AB1198" s="39"/>
      <c r="AC1198" s="39"/>
      <c r="AD1198" s="39"/>
      <c r="AE1198" s="39"/>
      <c r="AR1198" s="216" t="s">
        <v>268</v>
      </c>
      <c r="AT1198" s="216" t="s">
        <v>159</v>
      </c>
      <c r="AU1198" s="216" t="s">
        <v>88</v>
      </c>
      <c r="AY1198" s="18" t="s">
        <v>157</v>
      </c>
      <c r="BE1198" s="217">
        <f>IF(N1198="základní",J1198,0)</f>
        <v>0</v>
      </c>
      <c r="BF1198" s="217">
        <f>IF(N1198="snížená",J1198,0)</f>
        <v>0</v>
      </c>
      <c r="BG1198" s="217">
        <f>IF(N1198="zákl. přenesená",J1198,0)</f>
        <v>0</v>
      </c>
      <c r="BH1198" s="217">
        <f>IF(N1198="sníž. přenesená",J1198,0)</f>
        <v>0</v>
      </c>
      <c r="BI1198" s="217">
        <f>IF(N1198="nulová",J1198,0)</f>
        <v>0</v>
      </c>
      <c r="BJ1198" s="18" t="s">
        <v>86</v>
      </c>
      <c r="BK1198" s="217">
        <f>ROUND(I1198*H1198,2)</f>
        <v>0</v>
      </c>
      <c r="BL1198" s="18" t="s">
        <v>268</v>
      </c>
      <c r="BM1198" s="216" t="s">
        <v>2341</v>
      </c>
    </row>
    <row r="1199" s="2" customFormat="1">
      <c r="A1199" s="39"/>
      <c r="B1199" s="40"/>
      <c r="C1199" s="41"/>
      <c r="D1199" s="218" t="s">
        <v>166</v>
      </c>
      <c r="E1199" s="41"/>
      <c r="F1199" s="219" t="s">
        <v>2342</v>
      </c>
      <c r="G1199" s="41"/>
      <c r="H1199" s="41"/>
      <c r="I1199" s="220"/>
      <c r="J1199" s="41"/>
      <c r="K1199" s="41"/>
      <c r="L1199" s="45"/>
      <c r="M1199" s="221"/>
      <c r="N1199" s="222"/>
      <c r="O1199" s="85"/>
      <c r="P1199" s="85"/>
      <c r="Q1199" s="85"/>
      <c r="R1199" s="85"/>
      <c r="S1199" s="85"/>
      <c r="T1199" s="86"/>
      <c r="U1199" s="39"/>
      <c r="V1199" s="39"/>
      <c r="W1199" s="39"/>
      <c r="X1199" s="39"/>
      <c r="Y1199" s="39"/>
      <c r="Z1199" s="39"/>
      <c r="AA1199" s="39"/>
      <c r="AB1199" s="39"/>
      <c r="AC1199" s="39"/>
      <c r="AD1199" s="39"/>
      <c r="AE1199" s="39"/>
      <c r="AT1199" s="18" t="s">
        <v>166</v>
      </c>
      <c r="AU1199" s="18" t="s">
        <v>88</v>
      </c>
    </row>
    <row r="1200" s="13" customFormat="1">
      <c r="A1200" s="13"/>
      <c r="B1200" s="225"/>
      <c r="C1200" s="226"/>
      <c r="D1200" s="223" t="s">
        <v>170</v>
      </c>
      <c r="E1200" s="227" t="s">
        <v>19</v>
      </c>
      <c r="F1200" s="228" t="s">
        <v>2331</v>
      </c>
      <c r="G1200" s="226"/>
      <c r="H1200" s="229">
        <v>401.947</v>
      </c>
      <c r="I1200" s="230"/>
      <c r="J1200" s="226"/>
      <c r="K1200" s="226"/>
      <c r="L1200" s="231"/>
      <c r="M1200" s="232"/>
      <c r="N1200" s="233"/>
      <c r="O1200" s="233"/>
      <c r="P1200" s="233"/>
      <c r="Q1200" s="233"/>
      <c r="R1200" s="233"/>
      <c r="S1200" s="233"/>
      <c r="T1200" s="234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T1200" s="235" t="s">
        <v>170</v>
      </c>
      <c r="AU1200" s="235" t="s">
        <v>88</v>
      </c>
      <c r="AV1200" s="13" t="s">
        <v>88</v>
      </c>
      <c r="AW1200" s="13" t="s">
        <v>37</v>
      </c>
      <c r="AX1200" s="13" t="s">
        <v>78</v>
      </c>
      <c r="AY1200" s="235" t="s">
        <v>157</v>
      </c>
    </row>
    <row r="1201" s="13" customFormat="1">
      <c r="A1201" s="13"/>
      <c r="B1201" s="225"/>
      <c r="C1201" s="226"/>
      <c r="D1201" s="223" t="s">
        <v>170</v>
      </c>
      <c r="E1201" s="227" t="s">
        <v>19</v>
      </c>
      <c r="F1201" s="228" t="s">
        <v>2332</v>
      </c>
      <c r="G1201" s="226"/>
      <c r="H1201" s="229">
        <v>8.0389999999999997</v>
      </c>
      <c r="I1201" s="230"/>
      <c r="J1201" s="226"/>
      <c r="K1201" s="226"/>
      <c r="L1201" s="231"/>
      <c r="M1201" s="232"/>
      <c r="N1201" s="233"/>
      <c r="O1201" s="233"/>
      <c r="P1201" s="233"/>
      <c r="Q1201" s="233"/>
      <c r="R1201" s="233"/>
      <c r="S1201" s="233"/>
      <c r="T1201" s="234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T1201" s="235" t="s">
        <v>170</v>
      </c>
      <c r="AU1201" s="235" t="s">
        <v>88</v>
      </c>
      <c r="AV1201" s="13" t="s">
        <v>88</v>
      </c>
      <c r="AW1201" s="13" t="s">
        <v>37</v>
      </c>
      <c r="AX1201" s="13" t="s">
        <v>78</v>
      </c>
      <c r="AY1201" s="235" t="s">
        <v>157</v>
      </c>
    </row>
    <row r="1202" s="2" customFormat="1" ht="16.5" customHeight="1">
      <c r="A1202" s="39"/>
      <c r="B1202" s="40"/>
      <c r="C1202" s="205" t="s">
        <v>2343</v>
      </c>
      <c r="D1202" s="205" t="s">
        <v>159</v>
      </c>
      <c r="E1202" s="206" t="s">
        <v>2344</v>
      </c>
      <c r="F1202" s="207" t="s">
        <v>2345</v>
      </c>
      <c r="G1202" s="208" t="s">
        <v>162</v>
      </c>
      <c r="H1202" s="209">
        <v>409.98599999999999</v>
      </c>
      <c r="I1202" s="210"/>
      <c r="J1202" s="211">
        <f>ROUND(I1202*H1202,2)</f>
        <v>0</v>
      </c>
      <c r="K1202" s="207" t="s">
        <v>175</v>
      </c>
      <c r="L1202" s="45"/>
      <c r="M1202" s="212" t="s">
        <v>19</v>
      </c>
      <c r="N1202" s="213" t="s">
        <v>49</v>
      </c>
      <c r="O1202" s="85"/>
      <c r="P1202" s="214">
        <f>O1202*H1202</f>
        <v>0</v>
      </c>
      <c r="Q1202" s="214">
        <v>0.00013999999999999999</v>
      </c>
      <c r="R1202" s="214">
        <f>Q1202*H1202</f>
        <v>0.05739803999999999</v>
      </c>
      <c r="S1202" s="214">
        <v>0</v>
      </c>
      <c r="T1202" s="215">
        <f>S1202*H1202</f>
        <v>0</v>
      </c>
      <c r="U1202" s="39"/>
      <c r="V1202" s="39"/>
      <c r="W1202" s="39"/>
      <c r="X1202" s="39"/>
      <c r="Y1202" s="39"/>
      <c r="Z1202" s="39"/>
      <c r="AA1202" s="39"/>
      <c r="AB1202" s="39"/>
      <c r="AC1202" s="39"/>
      <c r="AD1202" s="39"/>
      <c r="AE1202" s="39"/>
      <c r="AR1202" s="216" t="s">
        <v>268</v>
      </c>
      <c r="AT1202" s="216" t="s">
        <v>159</v>
      </c>
      <c r="AU1202" s="216" t="s">
        <v>88</v>
      </c>
      <c r="AY1202" s="18" t="s">
        <v>157</v>
      </c>
      <c r="BE1202" s="217">
        <f>IF(N1202="základní",J1202,0)</f>
        <v>0</v>
      </c>
      <c r="BF1202" s="217">
        <f>IF(N1202="snížená",J1202,0)</f>
        <v>0</v>
      </c>
      <c r="BG1202" s="217">
        <f>IF(N1202="zákl. přenesená",J1202,0)</f>
        <v>0</v>
      </c>
      <c r="BH1202" s="217">
        <f>IF(N1202="sníž. přenesená",J1202,0)</f>
        <v>0</v>
      </c>
      <c r="BI1202" s="217">
        <f>IF(N1202="nulová",J1202,0)</f>
        <v>0</v>
      </c>
      <c r="BJ1202" s="18" t="s">
        <v>86</v>
      </c>
      <c r="BK1202" s="217">
        <f>ROUND(I1202*H1202,2)</f>
        <v>0</v>
      </c>
      <c r="BL1202" s="18" t="s">
        <v>268</v>
      </c>
      <c r="BM1202" s="216" t="s">
        <v>2346</v>
      </c>
    </row>
    <row r="1203" s="2" customFormat="1">
      <c r="A1203" s="39"/>
      <c r="B1203" s="40"/>
      <c r="C1203" s="41"/>
      <c r="D1203" s="218" t="s">
        <v>166</v>
      </c>
      <c r="E1203" s="41"/>
      <c r="F1203" s="219" t="s">
        <v>2347</v>
      </c>
      <c r="G1203" s="41"/>
      <c r="H1203" s="41"/>
      <c r="I1203" s="220"/>
      <c r="J1203" s="41"/>
      <c r="K1203" s="41"/>
      <c r="L1203" s="45"/>
      <c r="M1203" s="221"/>
      <c r="N1203" s="222"/>
      <c r="O1203" s="85"/>
      <c r="P1203" s="85"/>
      <c r="Q1203" s="85"/>
      <c r="R1203" s="85"/>
      <c r="S1203" s="85"/>
      <c r="T1203" s="86"/>
      <c r="U1203" s="39"/>
      <c r="V1203" s="39"/>
      <c r="W1203" s="39"/>
      <c r="X1203" s="39"/>
      <c r="Y1203" s="39"/>
      <c r="Z1203" s="39"/>
      <c r="AA1203" s="39"/>
      <c r="AB1203" s="39"/>
      <c r="AC1203" s="39"/>
      <c r="AD1203" s="39"/>
      <c r="AE1203" s="39"/>
      <c r="AT1203" s="18" t="s">
        <v>166</v>
      </c>
      <c r="AU1203" s="18" t="s">
        <v>88</v>
      </c>
    </row>
    <row r="1204" s="13" customFormat="1">
      <c r="A1204" s="13"/>
      <c r="B1204" s="225"/>
      <c r="C1204" s="226"/>
      <c r="D1204" s="223" t="s">
        <v>170</v>
      </c>
      <c r="E1204" s="227" t="s">
        <v>19</v>
      </c>
      <c r="F1204" s="228" t="s">
        <v>2331</v>
      </c>
      <c r="G1204" s="226"/>
      <c r="H1204" s="229">
        <v>401.947</v>
      </c>
      <c r="I1204" s="230"/>
      <c r="J1204" s="226"/>
      <c r="K1204" s="226"/>
      <c r="L1204" s="231"/>
      <c r="M1204" s="232"/>
      <c r="N1204" s="233"/>
      <c r="O1204" s="233"/>
      <c r="P1204" s="233"/>
      <c r="Q1204" s="233"/>
      <c r="R1204" s="233"/>
      <c r="S1204" s="233"/>
      <c r="T1204" s="234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T1204" s="235" t="s">
        <v>170</v>
      </c>
      <c r="AU1204" s="235" t="s">
        <v>88</v>
      </c>
      <c r="AV1204" s="13" t="s">
        <v>88</v>
      </c>
      <c r="AW1204" s="13" t="s">
        <v>37</v>
      </c>
      <c r="AX1204" s="13" t="s">
        <v>78</v>
      </c>
      <c r="AY1204" s="235" t="s">
        <v>157</v>
      </c>
    </row>
    <row r="1205" s="13" customFormat="1">
      <c r="A1205" s="13"/>
      <c r="B1205" s="225"/>
      <c r="C1205" s="226"/>
      <c r="D1205" s="223" t="s">
        <v>170</v>
      </c>
      <c r="E1205" s="227" t="s">
        <v>19</v>
      </c>
      <c r="F1205" s="228" t="s">
        <v>2332</v>
      </c>
      <c r="G1205" s="226"/>
      <c r="H1205" s="229">
        <v>8.0389999999999997</v>
      </c>
      <c r="I1205" s="230"/>
      <c r="J1205" s="226"/>
      <c r="K1205" s="226"/>
      <c r="L1205" s="231"/>
      <c r="M1205" s="232"/>
      <c r="N1205" s="233"/>
      <c r="O1205" s="233"/>
      <c r="P1205" s="233"/>
      <c r="Q1205" s="233"/>
      <c r="R1205" s="233"/>
      <c r="S1205" s="233"/>
      <c r="T1205" s="234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T1205" s="235" t="s">
        <v>170</v>
      </c>
      <c r="AU1205" s="235" t="s">
        <v>88</v>
      </c>
      <c r="AV1205" s="13" t="s">
        <v>88</v>
      </c>
      <c r="AW1205" s="13" t="s">
        <v>37</v>
      </c>
      <c r="AX1205" s="13" t="s">
        <v>78</v>
      </c>
      <c r="AY1205" s="235" t="s">
        <v>157</v>
      </c>
    </row>
    <row r="1206" s="2" customFormat="1" ht="16.5" customHeight="1">
      <c r="A1206" s="39"/>
      <c r="B1206" s="40"/>
      <c r="C1206" s="205" t="s">
        <v>2348</v>
      </c>
      <c r="D1206" s="205" t="s">
        <v>159</v>
      </c>
      <c r="E1206" s="206" t="s">
        <v>2349</v>
      </c>
      <c r="F1206" s="207" t="s">
        <v>2350</v>
      </c>
      <c r="G1206" s="208" t="s">
        <v>162</v>
      </c>
      <c r="H1206" s="209">
        <v>409.98599999999999</v>
      </c>
      <c r="I1206" s="210"/>
      <c r="J1206" s="211">
        <f>ROUND(I1206*H1206,2)</f>
        <v>0</v>
      </c>
      <c r="K1206" s="207" t="s">
        <v>175</v>
      </c>
      <c r="L1206" s="45"/>
      <c r="M1206" s="212" t="s">
        <v>19</v>
      </c>
      <c r="N1206" s="213" t="s">
        <v>49</v>
      </c>
      <c r="O1206" s="85"/>
      <c r="P1206" s="214">
        <f>O1206*H1206</f>
        <v>0</v>
      </c>
      <c r="Q1206" s="214">
        <v>0.00013999999999999999</v>
      </c>
      <c r="R1206" s="214">
        <f>Q1206*H1206</f>
        <v>0.05739803999999999</v>
      </c>
      <c r="S1206" s="214">
        <v>0</v>
      </c>
      <c r="T1206" s="215">
        <f>S1206*H1206</f>
        <v>0</v>
      </c>
      <c r="U1206" s="39"/>
      <c r="V1206" s="39"/>
      <c r="W1206" s="39"/>
      <c r="X1206" s="39"/>
      <c r="Y1206" s="39"/>
      <c r="Z1206" s="39"/>
      <c r="AA1206" s="39"/>
      <c r="AB1206" s="39"/>
      <c r="AC1206" s="39"/>
      <c r="AD1206" s="39"/>
      <c r="AE1206" s="39"/>
      <c r="AR1206" s="216" t="s">
        <v>268</v>
      </c>
      <c r="AT1206" s="216" t="s">
        <v>159</v>
      </c>
      <c r="AU1206" s="216" t="s">
        <v>88</v>
      </c>
      <c r="AY1206" s="18" t="s">
        <v>157</v>
      </c>
      <c r="BE1206" s="217">
        <f>IF(N1206="základní",J1206,0)</f>
        <v>0</v>
      </c>
      <c r="BF1206" s="217">
        <f>IF(N1206="snížená",J1206,0)</f>
        <v>0</v>
      </c>
      <c r="BG1206" s="217">
        <f>IF(N1206="zákl. přenesená",J1206,0)</f>
        <v>0</v>
      </c>
      <c r="BH1206" s="217">
        <f>IF(N1206="sníž. přenesená",J1206,0)</f>
        <v>0</v>
      </c>
      <c r="BI1206" s="217">
        <f>IF(N1206="nulová",J1206,0)</f>
        <v>0</v>
      </c>
      <c r="BJ1206" s="18" t="s">
        <v>86</v>
      </c>
      <c r="BK1206" s="217">
        <f>ROUND(I1206*H1206,2)</f>
        <v>0</v>
      </c>
      <c r="BL1206" s="18" t="s">
        <v>268</v>
      </c>
      <c r="BM1206" s="216" t="s">
        <v>2351</v>
      </c>
    </row>
    <row r="1207" s="2" customFormat="1">
      <c r="A1207" s="39"/>
      <c r="B1207" s="40"/>
      <c r="C1207" s="41"/>
      <c r="D1207" s="218" t="s">
        <v>166</v>
      </c>
      <c r="E1207" s="41"/>
      <c r="F1207" s="219" t="s">
        <v>2352</v>
      </c>
      <c r="G1207" s="41"/>
      <c r="H1207" s="41"/>
      <c r="I1207" s="220"/>
      <c r="J1207" s="41"/>
      <c r="K1207" s="41"/>
      <c r="L1207" s="45"/>
      <c r="M1207" s="221"/>
      <c r="N1207" s="222"/>
      <c r="O1207" s="85"/>
      <c r="P1207" s="85"/>
      <c r="Q1207" s="85"/>
      <c r="R1207" s="85"/>
      <c r="S1207" s="85"/>
      <c r="T1207" s="86"/>
      <c r="U1207" s="39"/>
      <c r="V1207" s="39"/>
      <c r="W1207" s="39"/>
      <c r="X1207" s="39"/>
      <c r="Y1207" s="39"/>
      <c r="Z1207" s="39"/>
      <c r="AA1207" s="39"/>
      <c r="AB1207" s="39"/>
      <c r="AC1207" s="39"/>
      <c r="AD1207" s="39"/>
      <c r="AE1207" s="39"/>
      <c r="AT1207" s="18" t="s">
        <v>166</v>
      </c>
      <c r="AU1207" s="18" t="s">
        <v>88</v>
      </c>
    </row>
    <row r="1208" s="13" customFormat="1">
      <c r="A1208" s="13"/>
      <c r="B1208" s="225"/>
      <c r="C1208" s="226"/>
      <c r="D1208" s="223" t="s">
        <v>170</v>
      </c>
      <c r="E1208" s="227" t="s">
        <v>19</v>
      </c>
      <c r="F1208" s="228" t="s">
        <v>2331</v>
      </c>
      <c r="G1208" s="226"/>
      <c r="H1208" s="229">
        <v>401.947</v>
      </c>
      <c r="I1208" s="230"/>
      <c r="J1208" s="226"/>
      <c r="K1208" s="226"/>
      <c r="L1208" s="231"/>
      <c r="M1208" s="232"/>
      <c r="N1208" s="233"/>
      <c r="O1208" s="233"/>
      <c r="P1208" s="233"/>
      <c r="Q1208" s="233"/>
      <c r="R1208" s="233"/>
      <c r="S1208" s="233"/>
      <c r="T1208" s="234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T1208" s="235" t="s">
        <v>170</v>
      </c>
      <c r="AU1208" s="235" t="s">
        <v>88</v>
      </c>
      <c r="AV1208" s="13" t="s">
        <v>88</v>
      </c>
      <c r="AW1208" s="13" t="s">
        <v>37</v>
      </c>
      <c r="AX1208" s="13" t="s">
        <v>78</v>
      </c>
      <c r="AY1208" s="235" t="s">
        <v>157</v>
      </c>
    </row>
    <row r="1209" s="13" customFormat="1">
      <c r="A1209" s="13"/>
      <c r="B1209" s="225"/>
      <c r="C1209" s="226"/>
      <c r="D1209" s="223" t="s">
        <v>170</v>
      </c>
      <c r="E1209" s="227" t="s">
        <v>19</v>
      </c>
      <c r="F1209" s="228" t="s">
        <v>2332</v>
      </c>
      <c r="G1209" s="226"/>
      <c r="H1209" s="229">
        <v>8.0389999999999997</v>
      </c>
      <c r="I1209" s="230"/>
      <c r="J1209" s="226"/>
      <c r="K1209" s="226"/>
      <c r="L1209" s="231"/>
      <c r="M1209" s="232"/>
      <c r="N1209" s="233"/>
      <c r="O1209" s="233"/>
      <c r="P1209" s="233"/>
      <c r="Q1209" s="233"/>
      <c r="R1209" s="233"/>
      <c r="S1209" s="233"/>
      <c r="T1209" s="234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T1209" s="235" t="s">
        <v>170</v>
      </c>
      <c r="AU1209" s="235" t="s">
        <v>88</v>
      </c>
      <c r="AV1209" s="13" t="s">
        <v>88</v>
      </c>
      <c r="AW1209" s="13" t="s">
        <v>37</v>
      </c>
      <c r="AX1209" s="13" t="s">
        <v>78</v>
      </c>
      <c r="AY1209" s="235" t="s">
        <v>157</v>
      </c>
    </row>
    <row r="1210" s="2" customFormat="1" ht="16.5" customHeight="1">
      <c r="A1210" s="39"/>
      <c r="B1210" s="40"/>
      <c r="C1210" s="205" t="s">
        <v>2353</v>
      </c>
      <c r="D1210" s="205" t="s">
        <v>159</v>
      </c>
      <c r="E1210" s="206" t="s">
        <v>2354</v>
      </c>
      <c r="F1210" s="207" t="s">
        <v>2355</v>
      </c>
      <c r="G1210" s="208" t="s">
        <v>162</v>
      </c>
      <c r="H1210" s="209">
        <v>409.98599999999999</v>
      </c>
      <c r="I1210" s="210"/>
      <c r="J1210" s="211">
        <f>ROUND(I1210*H1210,2)</f>
        <v>0</v>
      </c>
      <c r="K1210" s="207" t="s">
        <v>175</v>
      </c>
      <c r="L1210" s="45"/>
      <c r="M1210" s="212" t="s">
        <v>19</v>
      </c>
      <c r="N1210" s="213" t="s">
        <v>49</v>
      </c>
      <c r="O1210" s="85"/>
      <c r="P1210" s="214">
        <f>O1210*H1210</f>
        <v>0</v>
      </c>
      <c r="Q1210" s="214">
        <v>8.0000000000000007E-05</v>
      </c>
      <c r="R1210" s="214">
        <f>Q1210*H1210</f>
        <v>0.032798880000000002</v>
      </c>
      <c r="S1210" s="214">
        <v>0</v>
      </c>
      <c r="T1210" s="215">
        <f>S1210*H1210</f>
        <v>0</v>
      </c>
      <c r="U1210" s="39"/>
      <c r="V1210" s="39"/>
      <c r="W1210" s="39"/>
      <c r="X1210" s="39"/>
      <c r="Y1210" s="39"/>
      <c r="Z1210" s="39"/>
      <c r="AA1210" s="39"/>
      <c r="AB1210" s="39"/>
      <c r="AC1210" s="39"/>
      <c r="AD1210" s="39"/>
      <c r="AE1210" s="39"/>
      <c r="AR1210" s="216" t="s">
        <v>268</v>
      </c>
      <c r="AT1210" s="216" t="s">
        <v>159</v>
      </c>
      <c r="AU1210" s="216" t="s">
        <v>88</v>
      </c>
      <c r="AY1210" s="18" t="s">
        <v>157</v>
      </c>
      <c r="BE1210" s="217">
        <f>IF(N1210="základní",J1210,0)</f>
        <v>0</v>
      </c>
      <c r="BF1210" s="217">
        <f>IF(N1210="snížená",J1210,0)</f>
        <v>0</v>
      </c>
      <c r="BG1210" s="217">
        <f>IF(N1210="zákl. přenesená",J1210,0)</f>
        <v>0</v>
      </c>
      <c r="BH1210" s="217">
        <f>IF(N1210="sníž. přenesená",J1210,0)</f>
        <v>0</v>
      </c>
      <c r="BI1210" s="217">
        <f>IF(N1210="nulová",J1210,0)</f>
        <v>0</v>
      </c>
      <c r="BJ1210" s="18" t="s">
        <v>86</v>
      </c>
      <c r="BK1210" s="217">
        <f>ROUND(I1210*H1210,2)</f>
        <v>0</v>
      </c>
      <c r="BL1210" s="18" t="s">
        <v>268</v>
      </c>
      <c r="BM1210" s="216" t="s">
        <v>2356</v>
      </c>
    </row>
    <row r="1211" s="2" customFormat="1">
      <c r="A1211" s="39"/>
      <c r="B1211" s="40"/>
      <c r="C1211" s="41"/>
      <c r="D1211" s="218" t="s">
        <v>166</v>
      </c>
      <c r="E1211" s="41"/>
      <c r="F1211" s="219" t="s">
        <v>2357</v>
      </c>
      <c r="G1211" s="41"/>
      <c r="H1211" s="41"/>
      <c r="I1211" s="220"/>
      <c r="J1211" s="41"/>
      <c r="K1211" s="41"/>
      <c r="L1211" s="45"/>
      <c r="M1211" s="221"/>
      <c r="N1211" s="222"/>
      <c r="O1211" s="85"/>
      <c r="P1211" s="85"/>
      <c r="Q1211" s="85"/>
      <c r="R1211" s="85"/>
      <c r="S1211" s="85"/>
      <c r="T1211" s="86"/>
      <c r="U1211" s="39"/>
      <c r="V1211" s="39"/>
      <c r="W1211" s="39"/>
      <c r="X1211" s="39"/>
      <c r="Y1211" s="39"/>
      <c r="Z1211" s="39"/>
      <c r="AA1211" s="39"/>
      <c r="AB1211" s="39"/>
      <c r="AC1211" s="39"/>
      <c r="AD1211" s="39"/>
      <c r="AE1211" s="39"/>
      <c r="AT1211" s="18" t="s">
        <v>166</v>
      </c>
      <c r="AU1211" s="18" t="s">
        <v>88</v>
      </c>
    </row>
    <row r="1212" s="13" customFormat="1">
      <c r="A1212" s="13"/>
      <c r="B1212" s="225"/>
      <c r="C1212" s="226"/>
      <c r="D1212" s="223" t="s">
        <v>170</v>
      </c>
      <c r="E1212" s="227" t="s">
        <v>19</v>
      </c>
      <c r="F1212" s="228" t="s">
        <v>2331</v>
      </c>
      <c r="G1212" s="226"/>
      <c r="H1212" s="229">
        <v>401.947</v>
      </c>
      <c r="I1212" s="230"/>
      <c r="J1212" s="226"/>
      <c r="K1212" s="226"/>
      <c r="L1212" s="231"/>
      <c r="M1212" s="232"/>
      <c r="N1212" s="233"/>
      <c r="O1212" s="233"/>
      <c r="P1212" s="233"/>
      <c r="Q1212" s="233"/>
      <c r="R1212" s="233"/>
      <c r="S1212" s="233"/>
      <c r="T1212" s="234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T1212" s="235" t="s">
        <v>170</v>
      </c>
      <c r="AU1212" s="235" t="s">
        <v>88</v>
      </c>
      <c r="AV1212" s="13" t="s">
        <v>88</v>
      </c>
      <c r="AW1212" s="13" t="s">
        <v>37</v>
      </c>
      <c r="AX1212" s="13" t="s">
        <v>78</v>
      </c>
      <c r="AY1212" s="235" t="s">
        <v>157</v>
      </c>
    </row>
    <row r="1213" s="13" customFormat="1">
      <c r="A1213" s="13"/>
      <c r="B1213" s="225"/>
      <c r="C1213" s="226"/>
      <c r="D1213" s="223" t="s">
        <v>170</v>
      </c>
      <c r="E1213" s="227" t="s">
        <v>19</v>
      </c>
      <c r="F1213" s="228" t="s">
        <v>2332</v>
      </c>
      <c r="G1213" s="226"/>
      <c r="H1213" s="229">
        <v>8.0389999999999997</v>
      </c>
      <c r="I1213" s="230"/>
      <c r="J1213" s="226"/>
      <c r="K1213" s="226"/>
      <c r="L1213" s="231"/>
      <c r="M1213" s="232"/>
      <c r="N1213" s="233"/>
      <c r="O1213" s="233"/>
      <c r="P1213" s="233"/>
      <c r="Q1213" s="233"/>
      <c r="R1213" s="233"/>
      <c r="S1213" s="233"/>
      <c r="T1213" s="234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T1213" s="235" t="s">
        <v>170</v>
      </c>
      <c r="AU1213" s="235" t="s">
        <v>88</v>
      </c>
      <c r="AV1213" s="13" t="s">
        <v>88</v>
      </c>
      <c r="AW1213" s="13" t="s">
        <v>37</v>
      </c>
      <c r="AX1213" s="13" t="s">
        <v>78</v>
      </c>
      <c r="AY1213" s="235" t="s">
        <v>157</v>
      </c>
    </row>
    <row r="1214" s="2" customFormat="1" ht="21.75" customHeight="1">
      <c r="A1214" s="39"/>
      <c r="B1214" s="40"/>
      <c r="C1214" s="205" t="s">
        <v>2358</v>
      </c>
      <c r="D1214" s="205" t="s">
        <v>159</v>
      </c>
      <c r="E1214" s="206" t="s">
        <v>2359</v>
      </c>
      <c r="F1214" s="207" t="s">
        <v>2360</v>
      </c>
      <c r="G1214" s="208" t="s">
        <v>162</v>
      </c>
      <c r="H1214" s="209">
        <v>4.9500000000000002</v>
      </c>
      <c r="I1214" s="210"/>
      <c r="J1214" s="211">
        <f>ROUND(I1214*H1214,2)</f>
        <v>0</v>
      </c>
      <c r="K1214" s="207" t="s">
        <v>175</v>
      </c>
      <c r="L1214" s="45"/>
      <c r="M1214" s="212" t="s">
        <v>19</v>
      </c>
      <c r="N1214" s="213" t="s">
        <v>49</v>
      </c>
      <c r="O1214" s="85"/>
      <c r="P1214" s="214">
        <f>O1214*H1214</f>
        <v>0</v>
      </c>
      <c r="Q1214" s="214">
        <v>6.9999999999999994E-05</v>
      </c>
      <c r="R1214" s="214">
        <f>Q1214*H1214</f>
        <v>0.00034649999999999997</v>
      </c>
      <c r="S1214" s="214">
        <v>0</v>
      </c>
      <c r="T1214" s="215">
        <f>S1214*H1214</f>
        <v>0</v>
      </c>
      <c r="U1214" s="39"/>
      <c r="V1214" s="39"/>
      <c r="W1214" s="39"/>
      <c r="X1214" s="39"/>
      <c r="Y1214" s="39"/>
      <c r="Z1214" s="39"/>
      <c r="AA1214" s="39"/>
      <c r="AB1214" s="39"/>
      <c r="AC1214" s="39"/>
      <c r="AD1214" s="39"/>
      <c r="AE1214" s="39"/>
      <c r="AR1214" s="216" t="s">
        <v>268</v>
      </c>
      <c r="AT1214" s="216" t="s">
        <v>159</v>
      </c>
      <c r="AU1214" s="216" t="s">
        <v>88</v>
      </c>
      <c r="AY1214" s="18" t="s">
        <v>157</v>
      </c>
      <c r="BE1214" s="217">
        <f>IF(N1214="základní",J1214,0)</f>
        <v>0</v>
      </c>
      <c r="BF1214" s="217">
        <f>IF(N1214="snížená",J1214,0)</f>
        <v>0</v>
      </c>
      <c r="BG1214" s="217">
        <f>IF(N1214="zákl. přenesená",J1214,0)</f>
        <v>0</v>
      </c>
      <c r="BH1214" s="217">
        <f>IF(N1214="sníž. přenesená",J1214,0)</f>
        <v>0</v>
      </c>
      <c r="BI1214" s="217">
        <f>IF(N1214="nulová",J1214,0)</f>
        <v>0</v>
      </c>
      <c r="BJ1214" s="18" t="s">
        <v>86</v>
      </c>
      <c r="BK1214" s="217">
        <f>ROUND(I1214*H1214,2)</f>
        <v>0</v>
      </c>
      <c r="BL1214" s="18" t="s">
        <v>268</v>
      </c>
      <c r="BM1214" s="216" t="s">
        <v>2361</v>
      </c>
    </row>
    <row r="1215" s="2" customFormat="1">
      <c r="A1215" s="39"/>
      <c r="B1215" s="40"/>
      <c r="C1215" s="41"/>
      <c r="D1215" s="218" t="s">
        <v>166</v>
      </c>
      <c r="E1215" s="41"/>
      <c r="F1215" s="219" t="s">
        <v>2362</v>
      </c>
      <c r="G1215" s="41"/>
      <c r="H1215" s="41"/>
      <c r="I1215" s="220"/>
      <c r="J1215" s="41"/>
      <c r="K1215" s="41"/>
      <c r="L1215" s="45"/>
      <c r="M1215" s="221"/>
      <c r="N1215" s="222"/>
      <c r="O1215" s="85"/>
      <c r="P1215" s="85"/>
      <c r="Q1215" s="85"/>
      <c r="R1215" s="85"/>
      <c r="S1215" s="85"/>
      <c r="T1215" s="86"/>
      <c r="U1215" s="39"/>
      <c r="V1215" s="39"/>
      <c r="W1215" s="39"/>
      <c r="X1215" s="39"/>
      <c r="Y1215" s="39"/>
      <c r="Z1215" s="39"/>
      <c r="AA1215" s="39"/>
      <c r="AB1215" s="39"/>
      <c r="AC1215" s="39"/>
      <c r="AD1215" s="39"/>
      <c r="AE1215" s="39"/>
      <c r="AT1215" s="18" t="s">
        <v>166</v>
      </c>
      <c r="AU1215" s="18" t="s">
        <v>88</v>
      </c>
    </row>
    <row r="1216" s="13" customFormat="1">
      <c r="A1216" s="13"/>
      <c r="B1216" s="225"/>
      <c r="C1216" s="226"/>
      <c r="D1216" s="223" t="s">
        <v>170</v>
      </c>
      <c r="E1216" s="227" t="s">
        <v>19</v>
      </c>
      <c r="F1216" s="228" t="s">
        <v>2363</v>
      </c>
      <c r="G1216" s="226"/>
      <c r="H1216" s="229">
        <v>4.9500000000000002</v>
      </c>
      <c r="I1216" s="230"/>
      <c r="J1216" s="226"/>
      <c r="K1216" s="226"/>
      <c r="L1216" s="231"/>
      <c r="M1216" s="232"/>
      <c r="N1216" s="233"/>
      <c r="O1216" s="233"/>
      <c r="P1216" s="233"/>
      <c r="Q1216" s="233"/>
      <c r="R1216" s="233"/>
      <c r="S1216" s="233"/>
      <c r="T1216" s="234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T1216" s="235" t="s">
        <v>170</v>
      </c>
      <c r="AU1216" s="235" t="s">
        <v>88</v>
      </c>
      <c r="AV1216" s="13" t="s">
        <v>88</v>
      </c>
      <c r="AW1216" s="13" t="s">
        <v>37</v>
      </c>
      <c r="AX1216" s="13" t="s">
        <v>78</v>
      </c>
      <c r="AY1216" s="235" t="s">
        <v>157</v>
      </c>
    </row>
    <row r="1217" s="2" customFormat="1" ht="16.5" customHeight="1">
      <c r="A1217" s="39"/>
      <c r="B1217" s="40"/>
      <c r="C1217" s="205" t="s">
        <v>2364</v>
      </c>
      <c r="D1217" s="205" t="s">
        <v>159</v>
      </c>
      <c r="E1217" s="206" t="s">
        <v>2365</v>
      </c>
      <c r="F1217" s="207" t="s">
        <v>2366</v>
      </c>
      <c r="G1217" s="208" t="s">
        <v>162</v>
      </c>
      <c r="H1217" s="209">
        <v>4.9500000000000002</v>
      </c>
      <c r="I1217" s="210"/>
      <c r="J1217" s="211">
        <f>ROUND(I1217*H1217,2)</f>
        <v>0</v>
      </c>
      <c r="K1217" s="207" t="s">
        <v>175</v>
      </c>
      <c r="L1217" s="45"/>
      <c r="M1217" s="212" t="s">
        <v>19</v>
      </c>
      <c r="N1217" s="213" t="s">
        <v>49</v>
      </c>
      <c r="O1217" s="85"/>
      <c r="P1217" s="214">
        <f>O1217*H1217</f>
        <v>0</v>
      </c>
      <c r="Q1217" s="214">
        <v>0</v>
      </c>
      <c r="R1217" s="214">
        <f>Q1217*H1217</f>
        <v>0</v>
      </c>
      <c r="S1217" s="214">
        <v>0</v>
      </c>
      <c r="T1217" s="215">
        <f>S1217*H1217</f>
        <v>0</v>
      </c>
      <c r="U1217" s="39"/>
      <c r="V1217" s="39"/>
      <c r="W1217" s="39"/>
      <c r="X1217" s="39"/>
      <c r="Y1217" s="39"/>
      <c r="Z1217" s="39"/>
      <c r="AA1217" s="39"/>
      <c r="AB1217" s="39"/>
      <c r="AC1217" s="39"/>
      <c r="AD1217" s="39"/>
      <c r="AE1217" s="39"/>
      <c r="AR1217" s="216" t="s">
        <v>268</v>
      </c>
      <c r="AT1217" s="216" t="s">
        <v>159</v>
      </c>
      <c r="AU1217" s="216" t="s">
        <v>88</v>
      </c>
      <c r="AY1217" s="18" t="s">
        <v>157</v>
      </c>
      <c r="BE1217" s="217">
        <f>IF(N1217="základní",J1217,0)</f>
        <v>0</v>
      </c>
      <c r="BF1217" s="217">
        <f>IF(N1217="snížená",J1217,0)</f>
        <v>0</v>
      </c>
      <c r="BG1217" s="217">
        <f>IF(N1217="zákl. přenesená",J1217,0)</f>
        <v>0</v>
      </c>
      <c r="BH1217" s="217">
        <f>IF(N1217="sníž. přenesená",J1217,0)</f>
        <v>0</v>
      </c>
      <c r="BI1217" s="217">
        <f>IF(N1217="nulová",J1217,0)</f>
        <v>0</v>
      </c>
      <c r="BJ1217" s="18" t="s">
        <v>86</v>
      </c>
      <c r="BK1217" s="217">
        <f>ROUND(I1217*H1217,2)</f>
        <v>0</v>
      </c>
      <c r="BL1217" s="18" t="s">
        <v>268</v>
      </c>
      <c r="BM1217" s="216" t="s">
        <v>2367</v>
      </c>
    </row>
    <row r="1218" s="2" customFormat="1">
      <c r="A1218" s="39"/>
      <c r="B1218" s="40"/>
      <c r="C1218" s="41"/>
      <c r="D1218" s="218" t="s">
        <v>166</v>
      </c>
      <c r="E1218" s="41"/>
      <c r="F1218" s="219" t="s">
        <v>2368</v>
      </c>
      <c r="G1218" s="41"/>
      <c r="H1218" s="41"/>
      <c r="I1218" s="220"/>
      <c r="J1218" s="41"/>
      <c r="K1218" s="41"/>
      <c r="L1218" s="45"/>
      <c r="M1218" s="221"/>
      <c r="N1218" s="222"/>
      <c r="O1218" s="85"/>
      <c r="P1218" s="85"/>
      <c r="Q1218" s="85"/>
      <c r="R1218" s="85"/>
      <c r="S1218" s="85"/>
      <c r="T1218" s="86"/>
      <c r="U1218" s="39"/>
      <c r="V1218" s="39"/>
      <c r="W1218" s="39"/>
      <c r="X1218" s="39"/>
      <c r="Y1218" s="39"/>
      <c r="Z1218" s="39"/>
      <c r="AA1218" s="39"/>
      <c r="AB1218" s="39"/>
      <c r="AC1218" s="39"/>
      <c r="AD1218" s="39"/>
      <c r="AE1218" s="39"/>
      <c r="AT1218" s="18" t="s">
        <v>166</v>
      </c>
      <c r="AU1218" s="18" t="s">
        <v>88</v>
      </c>
    </row>
    <row r="1219" s="13" customFormat="1">
      <c r="A1219" s="13"/>
      <c r="B1219" s="225"/>
      <c r="C1219" s="226"/>
      <c r="D1219" s="223" t="s">
        <v>170</v>
      </c>
      <c r="E1219" s="227" t="s">
        <v>19</v>
      </c>
      <c r="F1219" s="228" t="s">
        <v>2363</v>
      </c>
      <c r="G1219" s="226"/>
      <c r="H1219" s="229">
        <v>4.9500000000000002</v>
      </c>
      <c r="I1219" s="230"/>
      <c r="J1219" s="226"/>
      <c r="K1219" s="226"/>
      <c r="L1219" s="231"/>
      <c r="M1219" s="232"/>
      <c r="N1219" s="233"/>
      <c r="O1219" s="233"/>
      <c r="P1219" s="233"/>
      <c r="Q1219" s="233"/>
      <c r="R1219" s="233"/>
      <c r="S1219" s="233"/>
      <c r="T1219" s="234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13"/>
      <c r="AE1219" s="13"/>
      <c r="AT1219" s="235" t="s">
        <v>170</v>
      </c>
      <c r="AU1219" s="235" t="s">
        <v>88</v>
      </c>
      <c r="AV1219" s="13" t="s">
        <v>88</v>
      </c>
      <c r="AW1219" s="13" t="s">
        <v>37</v>
      </c>
      <c r="AX1219" s="13" t="s">
        <v>78</v>
      </c>
      <c r="AY1219" s="235" t="s">
        <v>157</v>
      </c>
    </row>
    <row r="1220" s="2" customFormat="1" ht="16.5" customHeight="1">
      <c r="A1220" s="39"/>
      <c r="B1220" s="40"/>
      <c r="C1220" s="205" t="s">
        <v>2369</v>
      </c>
      <c r="D1220" s="205" t="s">
        <v>159</v>
      </c>
      <c r="E1220" s="206" t="s">
        <v>2370</v>
      </c>
      <c r="F1220" s="207" t="s">
        <v>2371</v>
      </c>
      <c r="G1220" s="208" t="s">
        <v>162</v>
      </c>
      <c r="H1220" s="209">
        <v>4.9500000000000002</v>
      </c>
      <c r="I1220" s="210"/>
      <c r="J1220" s="211">
        <f>ROUND(I1220*H1220,2)</f>
        <v>0</v>
      </c>
      <c r="K1220" s="207" t="s">
        <v>175</v>
      </c>
      <c r="L1220" s="45"/>
      <c r="M1220" s="212" t="s">
        <v>19</v>
      </c>
      <c r="N1220" s="213" t="s">
        <v>49</v>
      </c>
      <c r="O1220" s="85"/>
      <c r="P1220" s="214">
        <f>O1220*H1220</f>
        <v>0</v>
      </c>
      <c r="Q1220" s="214">
        <v>0.00017000000000000001</v>
      </c>
      <c r="R1220" s="214">
        <f>Q1220*H1220</f>
        <v>0.00084150000000000013</v>
      </c>
      <c r="S1220" s="214">
        <v>0</v>
      </c>
      <c r="T1220" s="215">
        <f>S1220*H1220</f>
        <v>0</v>
      </c>
      <c r="U1220" s="39"/>
      <c r="V1220" s="39"/>
      <c r="W1220" s="39"/>
      <c r="X1220" s="39"/>
      <c r="Y1220" s="39"/>
      <c r="Z1220" s="39"/>
      <c r="AA1220" s="39"/>
      <c r="AB1220" s="39"/>
      <c r="AC1220" s="39"/>
      <c r="AD1220" s="39"/>
      <c r="AE1220" s="39"/>
      <c r="AR1220" s="216" t="s">
        <v>268</v>
      </c>
      <c r="AT1220" s="216" t="s">
        <v>159</v>
      </c>
      <c r="AU1220" s="216" t="s">
        <v>88</v>
      </c>
      <c r="AY1220" s="18" t="s">
        <v>157</v>
      </c>
      <c r="BE1220" s="217">
        <f>IF(N1220="základní",J1220,0)</f>
        <v>0</v>
      </c>
      <c r="BF1220" s="217">
        <f>IF(N1220="snížená",J1220,0)</f>
        <v>0</v>
      </c>
      <c r="BG1220" s="217">
        <f>IF(N1220="zákl. přenesená",J1220,0)</f>
        <v>0</v>
      </c>
      <c r="BH1220" s="217">
        <f>IF(N1220="sníž. přenesená",J1220,0)</f>
        <v>0</v>
      </c>
      <c r="BI1220" s="217">
        <f>IF(N1220="nulová",J1220,0)</f>
        <v>0</v>
      </c>
      <c r="BJ1220" s="18" t="s">
        <v>86</v>
      </c>
      <c r="BK1220" s="217">
        <f>ROUND(I1220*H1220,2)</f>
        <v>0</v>
      </c>
      <c r="BL1220" s="18" t="s">
        <v>268</v>
      </c>
      <c r="BM1220" s="216" t="s">
        <v>2372</v>
      </c>
    </row>
    <row r="1221" s="2" customFormat="1">
      <c r="A1221" s="39"/>
      <c r="B1221" s="40"/>
      <c r="C1221" s="41"/>
      <c r="D1221" s="218" t="s">
        <v>166</v>
      </c>
      <c r="E1221" s="41"/>
      <c r="F1221" s="219" t="s">
        <v>2373</v>
      </c>
      <c r="G1221" s="41"/>
      <c r="H1221" s="41"/>
      <c r="I1221" s="220"/>
      <c r="J1221" s="41"/>
      <c r="K1221" s="41"/>
      <c r="L1221" s="45"/>
      <c r="M1221" s="221"/>
      <c r="N1221" s="222"/>
      <c r="O1221" s="85"/>
      <c r="P1221" s="85"/>
      <c r="Q1221" s="85"/>
      <c r="R1221" s="85"/>
      <c r="S1221" s="85"/>
      <c r="T1221" s="86"/>
      <c r="U1221" s="39"/>
      <c r="V1221" s="39"/>
      <c r="W1221" s="39"/>
      <c r="X1221" s="39"/>
      <c r="Y1221" s="39"/>
      <c r="Z1221" s="39"/>
      <c r="AA1221" s="39"/>
      <c r="AB1221" s="39"/>
      <c r="AC1221" s="39"/>
      <c r="AD1221" s="39"/>
      <c r="AE1221" s="39"/>
      <c r="AT1221" s="18" t="s">
        <v>166</v>
      </c>
      <c r="AU1221" s="18" t="s">
        <v>88</v>
      </c>
    </row>
    <row r="1222" s="13" customFormat="1">
      <c r="A1222" s="13"/>
      <c r="B1222" s="225"/>
      <c r="C1222" s="226"/>
      <c r="D1222" s="223" t="s">
        <v>170</v>
      </c>
      <c r="E1222" s="227" t="s">
        <v>19</v>
      </c>
      <c r="F1222" s="228" t="s">
        <v>2363</v>
      </c>
      <c r="G1222" s="226"/>
      <c r="H1222" s="229">
        <v>4.9500000000000002</v>
      </c>
      <c r="I1222" s="230"/>
      <c r="J1222" s="226"/>
      <c r="K1222" s="226"/>
      <c r="L1222" s="231"/>
      <c r="M1222" s="232"/>
      <c r="N1222" s="233"/>
      <c r="O1222" s="233"/>
      <c r="P1222" s="233"/>
      <c r="Q1222" s="233"/>
      <c r="R1222" s="233"/>
      <c r="S1222" s="233"/>
      <c r="T1222" s="234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T1222" s="235" t="s">
        <v>170</v>
      </c>
      <c r="AU1222" s="235" t="s">
        <v>88</v>
      </c>
      <c r="AV1222" s="13" t="s">
        <v>88</v>
      </c>
      <c r="AW1222" s="13" t="s">
        <v>37</v>
      </c>
      <c r="AX1222" s="13" t="s">
        <v>78</v>
      </c>
      <c r="AY1222" s="235" t="s">
        <v>157</v>
      </c>
    </row>
    <row r="1223" s="2" customFormat="1" ht="16.5" customHeight="1">
      <c r="A1223" s="39"/>
      <c r="B1223" s="40"/>
      <c r="C1223" s="205" t="s">
        <v>2374</v>
      </c>
      <c r="D1223" s="205" t="s">
        <v>159</v>
      </c>
      <c r="E1223" s="206" t="s">
        <v>2375</v>
      </c>
      <c r="F1223" s="207" t="s">
        <v>2376</v>
      </c>
      <c r="G1223" s="208" t="s">
        <v>162</v>
      </c>
      <c r="H1223" s="209">
        <v>4.9500000000000002</v>
      </c>
      <c r="I1223" s="210"/>
      <c r="J1223" s="211">
        <f>ROUND(I1223*H1223,2)</f>
        <v>0</v>
      </c>
      <c r="K1223" s="207" t="s">
        <v>175</v>
      </c>
      <c r="L1223" s="45"/>
      <c r="M1223" s="212" t="s">
        <v>19</v>
      </c>
      <c r="N1223" s="213" t="s">
        <v>49</v>
      </c>
      <c r="O1223" s="85"/>
      <c r="P1223" s="214">
        <f>O1223*H1223</f>
        <v>0</v>
      </c>
      <c r="Q1223" s="214">
        <v>0.00012</v>
      </c>
      <c r="R1223" s="214">
        <f>Q1223*H1223</f>
        <v>0.00059400000000000002</v>
      </c>
      <c r="S1223" s="214">
        <v>0</v>
      </c>
      <c r="T1223" s="215">
        <f>S1223*H1223</f>
        <v>0</v>
      </c>
      <c r="U1223" s="39"/>
      <c r="V1223" s="39"/>
      <c r="W1223" s="39"/>
      <c r="X1223" s="39"/>
      <c r="Y1223" s="39"/>
      <c r="Z1223" s="39"/>
      <c r="AA1223" s="39"/>
      <c r="AB1223" s="39"/>
      <c r="AC1223" s="39"/>
      <c r="AD1223" s="39"/>
      <c r="AE1223" s="39"/>
      <c r="AR1223" s="216" t="s">
        <v>268</v>
      </c>
      <c r="AT1223" s="216" t="s">
        <v>159</v>
      </c>
      <c r="AU1223" s="216" t="s">
        <v>88</v>
      </c>
      <c r="AY1223" s="18" t="s">
        <v>157</v>
      </c>
      <c r="BE1223" s="217">
        <f>IF(N1223="základní",J1223,0)</f>
        <v>0</v>
      </c>
      <c r="BF1223" s="217">
        <f>IF(N1223="snížená",J1223,0)</f>
        <v>0</v>
      </c>
      <c r="BG1223" s="217">
        <f>IF(N1223="zákl. přenesená",J1223,0)</f>
        <v>0</v>
      </c>
      <c r="BH1223" s="217">
        <f>IF(N1223="sníž. přenesená",J1223,0)</f>
        <v>0</v>
      </c>
      <c r="BI1223" s="217">
        <f>IF(N1223="nulová",J1223,0)</f>
        <v>0</v>
      </c>
      <c r="BJ1223" s="18" t="s">
        <v>86</v>
      </c>
      <c r="BK1223" s="217">
        <f>ROUND(I1223*H1223,2)</f>
        <v>0</v>
      </c>
      <c r="BL1223" s="18" t="s">
        <v>268</v>
      </c>
      <c r="BM1223" s="216" t="s">
        <v>2377</v>
      </c>
    </row>
    <row r="1224" s="2" customFormat="1">
      <c r="A1224" s="39"/>
      <c r="B1224" s="40"/>
      <c r="C1224" s="41"/>
      <c r="D1224" s="218" t="s">
        <v>166</v>
      </c>
      <c r="E1224" s="41"/>
      <c r="F1224" s="219" t="s">
        <v>2378</v>
      </c>
      <c r="G1224" s="41"/>
      <c r="H1224" s="41"/>
      <c r="I1224" s="220"/>
      <c r="J1224" s="41"/>
      <c r="K1224" s="41"/>
      <c r="L1224" s="45"/>
      <c r="M1224" s="221"/>
      <c r="N1224" s="222"/>
      <c r="O1224" s="85"/>
      <c r="P1224" s="85"/>
      <c r="Q1224" s="85"/>
      <c r="R1224" s="85"/>
      <c r="S1224" s="85"/>
      <c r="T1224" s="86"/>
      <c r="U1224" s="39"/>
      <c r="V1224" s="39"/>
      <c r="W1224" s="39"/>
      <c r="X1224" s="39"/>
      <c r="Y1224" s="39"/>
      <c r="Z1224" s="39"/>
      <c r="AA1224" s="39"/>
      <c r="AB1224" s="39"/>
      <c r="AC1224" s="39"/>
      <c r="AD1224" s="39"/>
      <c r="AE1224" s="39"/>
      <c r="AT1224" s="18" t="s">
        <v>166</v>
      </c>
      <c r="AU1224" s="18" t="s">
        <v>88</v>
      </c>
    </row>
    <row r="1225" s="13" customFormat="1">
      <c r="A1225" s="13"/>
      <c r="B1225" s="225"/>
      <c r="C1225" s="226"/>
      <c r="D1225" s="223" t="s">
        <v>170</v>
      </c>
      <c r="E1225" s="227" t="s">
        <v>19</v>
      </c>
      <c r="F1225" s="228" t="s">
        <v>2363</v>
      </c>
      <c r="G1225" s="226"/>
      <c r="H1225" s="229">
        <v>4.9500000000000002</v>
      </c>
      <c r="I1225" s="230"/>
      <c r="J1225" s="226"/>
      <c r="K1225" s="226"/>
      <c r="L1225" s="231"/>
      <c r="M1225" s="232"/>
      <c r="N1225" s="233"/>
      <c r="O1225" s="233"/>
      <c r="P1225" s="233"/>
      <c r="Q1225" s="233"/>
      <c r="R1225" s="233"/>
      <c r="S1225" s="233"/>
      <c r="T1225" s="234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T1225" s="235" t="s">
        <v>170</v>
      </c>
      <c r="AU1225" s="235" t="s">
        <v>88</v>
      </c>
      <c r="AV1225" s="13" t="s">
        <v>88</v>
      </c>
      <c r="AW1225" s="13" t="s">
        <v>37</v>
      </c>
      <c r="AX1225" s="13" t="s">
        <v>78</v>
      </c>
      <c r="AY1225" s="235" t="s">
        <v>157</v>
      </c>
    </row>
    <row r="1226" s="2" customFormat="1" ht="16.5" customHeight="1">
      <c r="A1226" s="39"/>
      <c r="B1226" s="40"/>
      <c r="C1226" s="205" t="s">
        <v>2379</v>
      </c>
      <c r="D1226" s="205" t="s">
        <v>159</v>
      </c>
      <c r="E1226" s="206" t="s">
        <v>2380</v>
      </c>
      <c r="F1226" s="207" t="s">
        <v>2381</v>
      </c>
      <c r="G1226" s="208" t="s">
        <v>162</v>
      </c>
      <c r="H1226" s="209">
        <v>4.9500000000000002</v>
      </c>
      <c r="I1226" s="210"/>
      <c r="J1226" s="211">
        <f>ROUND(I1226*H1226,2)</f>
        <v>0</v>
      </c>
      <c r="K1226" s="207" t="s">
        <v>175</v>
      </c>
      <c r="L1226" s="45"/>
      <c r="M1226" s="212" t="s">
        <v>19</v>
      </c>
      <c r="N1226" s="213" t="s">
        <v>49</v>
      </c>
      <c r="O1226" s="85"/>
      <c r="P1226" s="214">
        <f>O1226*H1226</f>
        <v>0</v>
      </c>
      <c r="Q1226" s="214">
        <v>0.00012</v>
      </c>
      <c r="R1226" s="214">
        <f>Q1226*H1226</f>
        <v>0.00059400000000000002</v>
      </c>
      <c r="S1226" s="214">
        <v>0</v>
      </c>
      <c r="T1226" s="215">
        <f>S1226*H1226</f>
        <v>0</v>
      </c>
      <c r="U1226" s="39"/>
      <c r="V1226" s="39"/>
      <c r="W1226" s="39"/>
      <c r="X1226" s="39"/>
      <c r="Y1226" s="39"/>
      <c r="Z1226" s="39"/>
      <c r="AA1226" s="39"/>
      <c r="AB1226" s="39"/>
      <c r="AC1226" s="39"/>
      <c r="AD1226" s="39"/>
      <c r="AE1226" s="39"/>
      <c r="AR1226" s="216" t="s">
        <v>268</v>
      </c>
      <c r="AT1226" s="216" t="s">
        <v>159</v>
      </c>
      <c r="AU1226" s="216" t="s">
        <v>88</v>
      </c>
      <c r="AY1226" s="18" t="s">
        <v>157</v>
      </c>
      <c r="BE1226" s="217">
        <f>IF(N1226="základní",J1226,0)</f>
        <v>0</v>
      </c>
      <c r="BF1226" s="217">
        <f>IF(N1226="snížená",J1226,0)</f>
        <v>0</v>
      </c>
      <c r="BG1226" s="217">
        <f>IF(N1226="zákl. přenesená",J1226,0)</f>
        <v>0</v>
      </c>
      <c r="BH1226" s="217">
        <f>IF(N1226="sníž. přenesená",J1226,0)</f>
        <v>0</v>
      </c>
      <c r="BI1226" s="217">
        <f>IF(N1226="nulová",J1226,0)</f>
        <v>0</v>
      </c>
      <c r="BJ1226" s="18" t="s">
        <v>86</v>
      </c>
      <c r="BK1226" s="217">
        <f>ROUND(I1226*H1226,2)</f>
        <v>0</v>
      </c>
      <c r="BL1226" s="18" t="s">
        <v>268</v>
      </c>
      <c r="BM1226" s="216" t="s">
        <v>2382</v>
      </c>
    </row>
    <row r="1227" s="2" customFormat="1">
      <c r="A1227" s="39"/>
      <c r="B1227" s="40"/>
      <c r="C1227" s="41"/>
      <c r="D1227" s="218" t="s">
        <v>166</v>
      </c>
      <c r="E1227" s="41"/>
      <c r="F1227" s="219" t="s">
        <v>2383</v>
      </c>
      <c r="G1227" s="41"/>
      <c r="H1227" s="41"/>
      <c r="I1227" s="220"/>
      <c r="J1227" s="41"/>
      <c r="K1227" s="41"/>
      <c r="L1227" s="45"/>
      <c r="M1227" s="221"/>
      <c r="N1227" s="222"/>
      <c r="O1227" s="85"/>
      <c r="P1227" s="85"/>
      <c r="Q1227" s="85"/>
      <c r="R1227" s="85"/>
      <c r="S1227" s="85"/>
      <c r="T1227" s="86"/>
      <c r="U1227" s="39"/>
      <c r="V1227" s="39"/>
      <c r="W1227" s="39"/>
      <c r="X1227" s="39"/>
      <c r="Y1227" s="39"/>
      <c r="Z1227" s="39"/>
      <c r="AA1227" s="39"/>
      <c r="AB1227" s="39"/>
      <c r="AC1227" s="39"/>
      <c r="AD1227" s="39"/>
      <c r="AE1227" s="39"/>
      <c r="AT1227" s="18" t="s">
        <v>166</v>
      </c>
      <c r="AU1227" s="18" t="s">
        <v>88</v>
      </c>
    </row>
    <row r="1228" s="13" customFormat="1">
      <c r="A1228" s="13"/>
      <c r="B1228" s="225"/>
      <c r="C1228" s="226"/>
      <c r="D1228" s="223" t="s">
        <v>170</v>
      </c>
      <c r="E1228" s="227" t="s">
        <v>19</v>
      </c>
      <c r="F1228" s="228" t="s">
        <v>2363</v>
      </c>
      <c r="G1228" s="226"/>
      <c r="H1228" s="229">
        <v>4.9500000000000002</v>
      </c>
      <c r="I1228" s="230"/>
      <c r="J1228" s="226"/>
      <c r="K1228" s="226"/>
      <c r="L1228" s="231"/>
      <c r="M1228" s="232"/>
      <c r="N1228" s="233"/>
      <c r="O1228" s="233"/>
      <c r="P1228" s="233"/>
      <c r="Q1228" s="233"/>
      <c r="R1228" s="233"/>
      <c r="S1228" s="233"/>
      <c r="T1228" s="234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T1228" s="235" t="s">
        <v>170</v>
      </c>
      <c r="AU1228" s="235" t="s">
        <v>88</v>
      </c>
      <c r="AV1228" s="13" t="s">
        <v>88</v>
      </c>
      <c r="AW1228" s="13" t="s">
        <v>37</v>
      </c>
      <c r="AX1228" s="13" t="s">
        <v>78</v>
      </c>
      <c r="AY1228" s="235" t="s">
        <v>157</v>
      </c>
    </row>
    <row r="1229" s="12" customFormat="1" ht="22.8" customHeight="1">
      <c r="A1229" s="12"/>
      <c r="B1229" s="189"/>
      <c r="C1229" s="190"/>
      <c r="D1229" s="191" t="s">
        <v>77</v>
      </c>
      <c r="E1229" s="203" t="s">
        <v>2384</v>
      </c>
      <c r="F1229" s="203" t="s">
        <v>2385</v>
      </c>
      <c r="G1229" s="190"/>
      <c r="H1229" s="190"/>
      <c r="I1229" s="193"/>
      <c r="J1229" s="204">
        <f>BK1229</f>
        <v>0</v>
      </c>
      <c r="K1229" s="190"/>
      <c r="L1229" s="195"/>
      <c r="M1229" s="196"/>
      <c r="N1229" s="197"/>
      <c r="O1229" s="197"/>
      <c r="P1229" s="198">
        <f>SUM(P1230:P1238)</f>
        <v>0</v>
      </c>
      <c r="Q1229" s="197"/>
      <c r="R1229" s="198">
        <f>SUM(R1230:R1238)</f>
        <v>0.013640000000000001</v>
      </c>
      <c r="S1229" s="197"/>
      <c r="T1229" s="199">
        <f>SUM(T1230:T1238)</f>
        <v>0</v>
      </c>
      <c r="U1229" s="12"/>
      <c r="V1229" s="12"/>
      <c r="W1229" s="12"/>
      <c r="X1229" s="12"/>
      <c r="Y1229" s="12"/>
      <c r="Z1229" s="12"/>
      <c r="AA1229" s="12"/>
      <c r="AB1229" s="12"/>
      <c r="AC1229" s="12"/>
      <c r="AD1229" s="12"/>
      <c r="AE1229" s="12"/>
      <c r="AR1229" s="200" t="s">
        <v>88</v>
      </c>
      <c r="AT1229" s="201" t="s">
        <v>77</v>
      </c>
      <c r="AU1229" s="201" t="s">
        <v>86</v>
      </c>
      <c r="AY1229" s="200" t="s">
        <v>157</v>
      </c>
      <c r="BK1229" s="202">
        <f>SUM(BK1230:BK1238)</f>
        <v>0</v>
      </c>
    </row>
    <row r="1230" s="2" customFormat="1" ht="16.5" customHeight="1">
      <c r="A1230" s="39"/>
      <c r="B1230" s="40"/>
      <c r="C1230" s="205" t="s">
        <v>2386</v>
      </c>
      <c r="D1230" s="205" t="s">
        <v>159</v>
      </c>
      <c r="E1230" s="206" t="s">
        <v>2387</v>
      </c>
      <c r="F1230" s="207" t="s">
        <v>2388</v>
      </c>
      <c r="G1230" s="208" t="s">
        <v>162</v>
      </c>
      <c r="H1230" s="209">
        <v>27.280000000000001</v>
      </c>
      <c r="I1230" s="210"/>
      <c r="J1230" s="211">
        <f>ROUND(I1230*H1230,2)</f>
        <v>0</v>
      </c>
      <c r="K1230" s="207" t="s">
        <v>163</v>
      </c>
      <c r="L1230" s="45"/>
      <c r="M1230" s="212" t="s">
        <v>19</v>
      </c>
      <c r="N1230" s="213" t="s">
        <v>49</v>
      </c>
      <c r="O1230" s="85"/>
      <c r="P1230" s="214">
        <f>O1230*H1230</f>
        <v>0</v>
      </c>
      <c r="Q1230" s="214">
        <v>0</v>
      </c>
      <c r="R1230" s="214">
        <f>Q1230*H1230</f>
        <v>0</v>
      </c>
      <c r="S1230" s="214">
        <v>0</v>
      </c>
      <c r="T1230" s="215">
        <f>S1230*H1230</f>
        <v>0</v>
      </c>
      <c r="U1230" s="39"/>
      <c r="V1230" s="39"/>
      <c r="W1230" s="39"/>
      <c r="X1230" s="39"/>
      <c r="Y1230" s="39"/>
      <c r="Z1230" s="39"/>
      <c r="AA1230" s="39"/>
      <c r="AB1230" s="39"/>
      <c r="AC1230" s="39"/>
      <c r="AD1230" s="39"/>
      <c r="AE1230" s="39"/>
      <c r="AR1230" s="216" t="s">
        <v>268</v>
      </c>
      <c r="AT1230" s="216" t="s">
        <v>159</v>
      </c>
      <c r="AU1230" s="216" t="s">
        <v>88</v>
      </c>
      <c r="AY1230" s="18" t="s">
        <v>157</v>
      </c>
      <c r="BE1230" s="217">
        <f>IF(N1230="základní",J1230,0)</f>
        <v>0</v>
      </c>
      <c r="BF1230" s="217">
        <f>IF(N1230="snížená",J1230,0)</f>
        <v>0</v>
      </c>
      <c r="BG1230" s="217">
        <f>IF(N1230="zákl. přenesená",J1230,0)</f>
        <v>0</v>
      </c>
      <c r="BH1230" s="217">
        <f>IF(N1230="sníž. přenesená",J1230,0)</f>
        <v>0</v>
      </c>
      <c r="BI1230" s="217">
        <f>IF(N1230="nulová",J1230,0)</f>
        <v>0</v>
      </c>
      <c r="BJ1230" s="18" t="s">
        <v>86</v>
      </c>
      <c r="BK1230" s="217">
        <f>ROUND(I1230*H1230,2)</f>
        <v>0</v>
      </c>
      <c r="BL1230" s="18" t="s">
        <v>268</v>
      </c>
      <c r="BM1230" s="216" t="s">
        <v>2389</v>
      </c>
    </row>
    <row r="1231" s="2" customFormat="1">
      <c r="A1231" s="39"/>
      <c r="B1231" s="40"/>
      <c r="C1231" s="41"/>
      <c r="D1231" s="218" t="s">
        <v>166</v>
      </c>
      <c r="E1231" s="41"/>
      <c r="F1231" s="219" t="s">
        <v>2390</v>
      </c>
      <c r="G1231" s="41"/>
      <c r="H1231" s="41"/>
      <c r="I1231" s="220"/>
      <c r="J1231" s="41"/>
      <c r="K1231" s="41"/>
      <c r="L1231" s="45"/>
      <c r="M1231" s="221"/>
      <c r="N1231" s="222"/>
      <c r="O1231" s="85"/>
      <c r="P1231" s="85"/>
      <c r="Q1231" s="85"/>
      <c r="R1231" s="85"/>
      <c r="S1231" s="85"/>
      <c r="T1231" s="86"/>
      <c r="U1231" s="39"/>
      <c r="V1231" s="39"/>
      <c r="W1231" s="39"/>
      <c r="X1231" s="39"/>
      <c r="Y1231" s="39"/>
      <c r="Z1231" s="39"/>
      <c r="AA1231" s="39"/>
      <c r="AB1231" s="39"/>
      <c r="AC1231" s="39"/>
      <c r="AD1231" s="39"/>
      <c r="AE1231" s="39"/>
      <c r="AT1231" s="18" t="s">
        <v>166</v>
      </c>
      <c r="AU1231" s="18" t="s">
        <v>88</v>
      </c>
    </row>
    <row r="1232" s="13" customFormat="1">
      <c r="A1232" s="13"/>
      <c r="B1232" s="225"/>
      <c r="C1232" s="226"/>
      <c r="D1232" s="223" t="s">
        <v>170</v>
      </c>
      <c r="E1232" s="227" t="s">
        <v>19</v>
      </c>
      <c r="F1232" s="228" t="s">
        <v>2391</v>
      </c>
      <c r="G1232" s="226"/>
      <c r="H1232" s="229">
        <v>27.280000000000001</v>
      </c>
      <c r="I1232" s="230"/>
      <c r="J1232" s="226"/>
      <c r="K1232" s="226"/>
      <c r="L1232" s="231"/>
      <c r="M1232" s="232"/>
      <c r="N1232" s="233"/>
      <c r="O1232" s="233"/>
      <c r="P1232" s="233"/>
      <c r="Q1232" s="233"/>
      <c r="R1232" s="233"/>
      <c r="S1232" s="233"/>
      <c r="T1232" s="234"/>
      <c r="U1232" s="13"/>
      <c r="V1232" s="13"/>
      <c r="W1232" s="13"/>
      <c r="X1232" s="13"/>
      <c r="Y1232" s="13"/>
      <c r="Z1232" s="13"/>
      <c r="AA1232" s="13"/>
      <c r="AB1232" s="13"/>
      <c r="AC1232" s="13"/>
      <c r="AD1232" s="13"/>
      <c r="AE1232" s="13"/>
      <c r="AT1232" s="235" t="s">
        <v>170</v>
      </c>
      <c r="AU1232" s="235" t="s">
        <v>88</v>
      </c>
      <c r="AV1232" s="13" t="s">
        <v>88</v>
      </c>
      <c r="AW1232" s="13" t="s">
        <v>37</v>
      </c>
      <c r="AX1232" s="13" t="s">
        <v>78</v>
      </c>
      <c r="AY1232" s="235" t="s">
        <v>157</v>
      </c>
    </row>
    <row r="1233" s="2" customFormat="1" ht="16.5" customHeight="1">
      <c r="A1233" s="39"/>
      <c r="B1233" s="40"/>
      <c r="C1233" s="205" t="s">
        <v>2392</v>
      </c>
      <c r="D1233" s="205" t="s">
        <v>159</v>
      </c>
      <c r="E1233" s="206" t="s">
        <v>2393</v>
      </c>
      <c r="F1233" s="207" t="s">
        <v>2394</v>
      </c>
      <c r="G1233" s="208" t="s">
        <v>162</v>
      </c>
      <c r="H1233" s="209">
        <v>27.280000000000001</v>
      </c>
      <c r="I1233" s="210"/>
      <c r="J1233" s="211">
        <f>ROUND(I1233*H1233,2)</f>
        <v>0</v>
      </c>
      <c r="K1233" s="207" t="s">
        <v>163</v>
      </c>
      <c r="L1233" s="45"/>
      <c r="M1233" s="212" t="s">
        <v>19</v>
      </c>
      <c r="N1233" s="213" t="s">
        <v>49</v>
      </c>
      <c r="O1233" s="85"/>
      <c r="P1233" s="214">
        <f>O1233*H1233</f>
        <v>0</v>
      </c>
      <c r="Q1233" s="214">
        <v>0.00021000000000000001</v>
      </c>
      <c r="R1233" s="214">
        <f>Q1233*H1233</f>
        <v>0.0057288000000000009</v>
      </c>
      <c r="S1233" s="214">
        <v>0</v>
      </c>
      <c r="T1233" s="215">
        <f>S1233*H1233</f>
        <v>0</v>
      </c>
      <c r="U1233" s="39"/>
      <c r="V1233" s="39"/>
      <c r="W1233" s="39"/>
      <c r="X1233" s="39"/>
      <c r="Y1233" s="39"/>
      <c r="Z1233" s="39"/>
      <c r="AA1233" s="39"/>
      <c r="AB1233" s="39"/>
      <c r="AC1233" s="39"/>
      <c r="AD1233" s="39"/>
      <c r="AE1233" s="39"/>
      <c r="AR1233" s="216" t="s">
        <v>268</v>
      </c>
      <c r="AT1233" s="216" t="s">
        <v>159</v>
      </c>
      <c r="AU1233" s="216" t="s">
        <v>88</v>
      </c>
      <c r="AY1233" s="18" t="s">
        <v>157</v>
      </c>
      <c r="BE1233" s="217">
        <f>IF(N1233="základní",J1233,0)</f>
        <v>0</v>
      </c>
      <c r="BF1233" s="217">
        <f>IF(N1233="snížená",J1233,0)</f>
        <v>0</v>
      </c>
      <c r="BG1233" s="217">
        <f>IF(N1233="zákl. přenesená",J1233,0)</f>
        <v>0</v>
      </c>
      <c r="BH1233" s="217">
        <f>IF(N1233="sníž. přenesená",J1233,0)</f>
        <v>0</v>
      </c>
      <c r="BI1233" s="217">
        <f>IF(N1233="nulová",J1233,0)</f>
        <v>0</v>
      </c>
      <c r="BJ1233" s="18" t="s">
        <v>86</v>
      </c>
      <c r="BK1233" s="217">
        <f>ROUND(I1233*H1233,2)</f>
        <v>0</v>
      </c>
      <c r="BL1233" s="18" t="s">
        <v>268</v>
      </c>
      <c r="BM1233" s="216" t="s">
        <v>2395</v>
      </c>
    </row>
    <row r="1234" s="2" customFormat="1">
      <c r="A1234" s="39"/>
      <c r="B1234" s="40"/>
      <c r="C1234" s="41"/>
      <c r="D1234" s="218" t="s">
        <v>166</v>
      </c>
      <c r="E1234" s="41"/>
      <c r="F1234" s="219" t="s">
        <v>2396</v>
      </c>
      <c r="G1234" s="41"/>
      <c r="H1234" s="41"/>
      <c r="I1234" s="220"/>
      <c r="J1234" s="41"/>
      <c r="K1234" s="41"/>
      <c r="L1234" s="45"/>
      <c r="M1234" s="221"/>
      <c r="N1234" s="222"/>
      <c r="O1234" s="85"/>
      <c r="P1234" s="85"/>
      <c r="Q1234" s="85"/>
      <c r="R1234" s="85"/>
      <c r="S1234" s="85"/>
      <c r="T1234" s="86"/>
      <c r="U1234" s="39"/>
      <c r="V1234" s="39"/>
      <c r="W1234" s="39"/>
      <c r="X1234" s="39"/>
      <c r="Y1234" s="39"/>
      <c r="Z1234" s="39"/>
      <c r="AA1234" s="39"/>
      <c r="AB1234" s="39"/>
      <c r="AC1234" s="39"/>
      <c r="AD1234" s="39"/>
      <c r="AE1234" s="39"/>
      <c r="AT1234" s="18" t="s">
        <v>166</v>
      </c>
      <c r="AU1234" s="18" t="s">
        <v>88</v>
      </c>
    </row>
    <row r="1235" s="13" customFormat="1">
      <c r="A1235" s="13"/>
      <c r="B1235" s="225"/>
      <c r="C1235" s="226"/>
      <c r="D1235" s="223" t="s">
        <v>170</v>
      </c>
      <c r="E1235" s="227" t="s">
        <v>19</v>
      </c>
      <c r="F1235" s="228" t="s">
        <v>2391</v>
      </c>
      <c r="G1235" s="226"/>
      <c r="H1235" s="229">
        <v>27.280000000000001</v>
      </c>
      <c r="I1235" s="230"/>
      <c r="J1235" s="226"/>
      <c r="K1235" s="226"/>
      <c r="L1235" s="231"/>
      <c r="M1235" s="232"/>
      <c r="N1235" s="233"/>
      <c r="O1235" s="233"/>
      <c r="P1235" s="233"/>
      <c r="Q1235" s="233"/>
      <c r="R1235" s="233"/>
      <c r="S1235" s="233"/>
      <c r="T1235" s="234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T1235" s="235" t="s">
        <v>170</v>
      </c>
      <c r="AU1235" s="235" t="s">
        <v>88</v>
      </c>
      <c r="AV1235" s="13" t="s">
        <v>88</v>
      </c>
      <c r="AW1235" s="13" t="s">
        <v>37</v>
      </c>
      <c r="AX1235" s="13" t="s">
        <v>78</v>
      </c>
      <c r="AY1235" s="235" t="s">
        <v>157</v>
      </c>
    </row>
    <row r="1236" s="2" customFormat="1" ht="24.15" customHeight="1">
      <c r="A1236" s="39"/>
      <c r="B1236" s="40"/>
      <c r="C1236" s="205" t="s">
        <v>2397</v>
      </c>
      <c r="D1236" s="205" t="s">
        <v>159</v>
      </c>
      <c r="E1236" s="206" t="s">
        <v>2398</v>
      </c>
      <c r="F1236" s="207" t="s">
        <v>2399</v>
      </c>
      <c r="G1236" s="208" t="s">
        <v>162</v>
      </c>
      <c r="H1236" s="209">
        <v>27.280000000000001</v>
      </c>
      <c r="I1236" s="210"/>
      <c r="J1236" s="211">
        <f>ROUND(I1236*H1236,2)</f>
        <v>0</v>
      </c>
      <c r="K1236" s="207" t="s">
        <v>163</v>
      </c>
      <c r="L1236" s="45"/>
      <c r="M1236" s="212" t="s">
        <v>19</v>
      </c>
      <c r="N1236" s="213" t="s">
        <v>49</v>
      </c>
      <c r="O1236" s="85"/>
      <c r="P1236" s="214">
        <f>O1236*H1236</f>
        <v>0</v>
      </c>
      <c r="Q1236" s="214">
        <v>0.00029</v>
      </c>
      <c r="R1236" s="214">
        <f>Q1236*H1236</f>
        <v>0.0079112000000000002</v>
      </c>
      <c r="S1236" s="214">
        <v>0</v>
      </c>
      <c r="T1236" s="215">
        <f>S1236*H1236</f>
        <v>0</v>
      </c>
      <c r="U1236" s="39"/>
      <c r="V1236" s="39"/>
      <c r="W1236" s="39"/>
      <c r="X1236" s="39"/>
      <c r="Y1236" s="39"/>
      <c r="Z1236" s="39"/>
      <c r="AA1236" s="39"/>
      <c r="AB1236" s="39"/>
      <c r="AC1236" s="39"/>
      <c r="AD1236" s="39"/>
      <c r="AE1236" s="39"/>
      <c r="AR1236" s="216" t="s">
        <v>268</v>
      </c>
      <c r="AT1236" s="216" t="s">
        <v>159</v>
      </c>
      <c r="AU1236" s="216" t="s">
        <v>88</v>
      </c>
      <c r="AY1236" s="18" t="s">
        <v>157</v>
      </c>
      <c r="BE1236" s="217">
        <f>IF(N1236="základní",J1236,0)</f>
        <v>0</v>
      </c>
      <c r="BF1236" s="217">
        <f>IF(N1236="snížená",J1236,0)</f>
        <v>0</v>
      </c>
      <c r="BG1236" s="217">
        <f>IF(N1236="zákl. přenesená",J1236,0)</f>
        <v>0</v>
      </c>
      <c r="BH1236" s="217">
        <f>IF(N1236="sníž. přenesená",J1236,0)</f>
        <v>0</v>
      </c>
      <c r="BI1236" s="217">
        <f>IF(N1236="nulová",J1236,0)</f>
        <v>0</v>
      </c>
      <c r="BJ1236" s="18" t="s">
        <v>86</v>
      </c>
      <c r="BK1236" s="217">
        <f>ROUND(I1236*H1236,2)</f>
        <v>0</v>
      </c>
      <c r="BL1236" s="18" t="s">
        <v>268</v>
      </c>
      <c r="BM1236" s="216" t="s">
        <v>2400</v>
      </c>
    </row>
    <row r="1237" s="2" customFormat="1">
      <c r="A1237" s="39"/>
      <c r="B1237" s="40"/>
      <c r="C1237" s="41"/>
      <c r="D1237" s="218" t="s">
        <v>166</v>
      </c>
      <c r="E1237" s="41"/>
      <c r="F1237" s="219" t="s">
        <v>2401</v>
      </c>
      <c r="G1237" s="41"/>
      <c r="H1237" s="41"/>
      <c r="I1237" s="220"/>
      <c r="J1237" s="41"/>
      <c r="K1237" s="41"/>
      <c r="L1237" s="45"/>
      <c r="M1237" s="221"/>
      <c r="N1237" s="222"/>
      <c r="O1237" s="85"/>
      <c r="P1237" s="85"/>
      <c r="Q1237" s="85"/>
      <c r="R1237" s="85"/>
      <c r="S1237" s="85"/>
      <c r="T1237" s="86"/>
      <c r="U1237" s="39"/>
      <c r="V1237" s="39"/>
      <c r="W1237" s="39"/>
      <c r="X1237" s="39"/>
      <c r="Y1237" s="39"/>
      <c r="Z1237" s="39"/>
      <c r="AA1237" s="39"/>
      <c r="AB1237" s="39"/>
      <c r="AC1237" s="39"/>
      <c r="AD1237" s="39"/>
      <c r="AE1237" s="39"/>
      <c r="AT1237" s="18" t="s">
        <v>166</v>
      </c>
      <c r="AU1237" s="18" t="s">
        <v>88</v>
      </c>
    </row>
    <row r="1238" s="13" customFormat="1">
      <c r="A1238" s="13"/>
      <c r="B1238" s="225"/>
      <c r="C1238" s="226"/>
      <c r="D1238" s="223" t="s">
        <v>170</v>
      </c>
      <c r="E1238" s="227" t="s">
        <v>19</v>
      </c>
      <c r="F1238" s="228" t="s">
        <v>2391</v>
      </c>
      <c r="G1238" s="226"/>
      <c r="H1238" s="229">
        <v>27.280000000000001</v>
      </c>
      <c r="I1238" s="230"/>
      <c r="J1238" s="226"/>
      <c r="K1238" s="226"/>
      <c r="L1238" s="231"/>
      <c r="M1238" s="232"/>
      <c r="N1238" s="233"/>
      <c r="O1238" s="233"/>
      <c r="P1238" s="233"/>
      <c r="Q1238" s="233"/>
      <c r="R1238" s="233"/>
      <c r="S1238" s="233"/>
      <c r="T1238" s="234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T1238" s="235" t="s">
        <v>170</v>
      </c>
      <c r="AU1238" s="235" t="s">
        <v>88</v>
      </c>
      <c r="AV1238" s="13" t="s">
        <v>88</v>
      </c>
      <c r="AW1238" s="13" t="s">
        <v>37</v>
      </c>
      <c r="AX1238" s="13" t="s">
        <v>78</v>
      </c>
      <c r="AY1238" s="235" t="s">
        <v>157</v>
      </c>
    </row>
    <row r="1239" s="12" customFormat="1" ht="25.92" customHeight="1">
      <c r="A1239" s="12"/>
      <c r="B1239" s="189"/>
      <c r="C1239" s="190"/>
      <c r="D1239" s="191" t="s">
        <v>77</v>
      </c>
      <c r="E1239" s="192" t="s">
        <v>242</v>
      </c>
      <c r="F1239" s="192" t="s">
        <v>2402</v>
      </c>
      <c r="G1239" s="190"/>
      <c r="H1239" s="190"/>
      <c r="I1239" s="193"/>
      <c r="J1239" s="194">
        <f>BK1239</f>
        <v>0</v>
      </c>
      <c r="K1239" s="190"/>
      <c r="L1239" s="195"/>
      <c r="M1239" s="196"/>
      <c r="N1239" s="197"/>
      <c r="O1239" s="197"/>
      <c r="P1239" s="198">
        <f>P1240</f>
        <v>0</v>
      </c>
      <c r="Q1239" s="197"/>
      <c r="R1239" s="198">
        <f>R1240</f>
        <v>0.028875000000000001</v>
      </c>
      <c r="S1239" s="197"/>
      <c r="T1239" s="199">
        <f>T1240</f>
        <v>0</v>
      </c>
      <c r="U1239" s="12"/>
      <c r="V1239" s="12"/>
      <c r="W1239" s="12"/>
      <c r="X1239" s="12"/>
      <c r="Y1239" s="12"/>
      <c r="Z1239" s="12"/>
      <c r="AA1239" s="12"/>
      <c r="AB1239" s="12"/>
      <c r="AC1239" s="12"/>
      <c r="AD1239" s="12"/>
      <c r="AE1239" s="12"/>
      <c r="AR1239" s="200" t="s">
        <v>179</v>
      </c>
      <c r="AT1239" s="201" t="s">
        <v>77</v>
      </c>
      <c r="AU1239" s="201" t="s">
        <v>78</v>
      </c>
      <c r="AY1239" s="200" t="s">
        <v>157</v>
      </c>
      <c r="BK1239" s="202">
        <f>BK1240</f>
        <v>0</v>
      </c>
    </row>
    <row r="1240" s="12" customFormat="1" ht="22.8" customHeight="1">
      <c r="A1240" s="12"/>
      <c r="B1240" s="189"/>
      <c r="C1240" s="190"/>
      <c r="D1240" s="191" t="s">
        <v>77</v>
      </c>
      <c r="E1240" s="203" t="s">
        <v>2403</v>
      </c>
      <c r="F1240" s="203" t="s">
        <v>2404</v>
      </c>
      <c r="G1240" s="190"/>
      <c r="H1240" s="190"/>
      <c r="I1240" s="193"/>
      <c r="J1240" s="204">
        <f>BK1240</f>
        <v>0</v>
      </c>
      <c r="K1240" s="190"/>
      <c r="L1240" s="195"/>
      <c r="M1240" s="196"/>
      <c r="N1240" s="197"/>
      <c r="O1240" s="197"/>
      <c r="P1240" s="198">
        <f>SUM(P1241:P1259)</f>
        <v>0</v>
      </c>
      <c r="Q1240" s="197"/>
      <c r="R1240" s="198">
        <f>SUM(R1241:R1259)</f>
        <v>0.028875000000000001</v>
      </c>
      <c r="S1240" s="197"/>
      <c r="T1240" s="199">
        <f>SUM(T1241:T1259)</f>
        <v>0</v>
      </c>
      <c r="U1240" s="12"/>
      <c r="V1240" s="12"/>
      <c r="W1240" s="12"/>
      <c r="X1240" s="12"/>
      <c r="Y1240" s="12"/>
      <c r="Z1240" s="12"/>
      <c r="AA1240" s="12"/>
      <c r="AB1240" s="12"/>
      <c r="AC1240" s="12"/>
      <c r="AD1240" s="12"/>
      <c r="AE1240" s="12"/>
      <c r="AR1240" s="200" t="s">
        <v>179</v>
      </c>
      <c r="AT1240" s="201" t="s">
        <v>77</v>
      </c>
      <c r="AU1240" s="201" t="s">
        <v>86</v>
      </c>
      <c r="AY1240" s="200" t="s">
        <v>157</v>
      </c>
      <c r="BK1240" s="202">
        <f>SUM(BK1241:BK1259)</f>
        <v>0</v>
      </c>
    </row>
    <row r="1241" s="2" customFormat="1" ht="33" customHeight="1">
      <c r="A1241" s="39"/>
      <c r="B1241" s="40"/>
      <c r="C1241" s="205" t="s">
        <v>2405</v>
      </c>
      <c r="D1241" s="205" t="s">
        <v>159</v>
      </c>
      <c r="E1241" s="206" t="s">
        <v>2406</v>
      </c>
      <c r="F1241" s="207" t="s">
        <v>2407</v>
      </c>
      <c r="G1241" s="208" t="s">
        <v>320</v>
      </c>
      <c r="H1241" s="209">
        <v>50</v>
      </c>
      <c r="I1241" s="210"/>
      <c r="J1241" s="211">
        <f>ROUND(I1241*H1241,2)</f>
        <v>0</v>
      </c>
      <c r="K1241" s="207" t="s">
        <v>175</v>
      </c>
      <c r="L1241" s="45"/>
      <c r="M1241" s="212" t="s">
        <v>19</v>
      </c>
      <c r="N1241" s="213" t="s">
        <v>49</v>
      </c>
      <c r="O1241" s="85"/>
      <c r="P1241" s="214">
        <f>O1241*H1241</f>
        <v>0</v>
      </c>
      <c r="Q1241" s="214">
        <v>0</v>
      </c>
      <c r="R1241" s="214">
        <f>Q1241*H1241</f>
        <v>0</v>
      </c>
      <c r="S1241" s="214">
        <v>0</v>
      </c>
      <c r="T1241" s="215">
        <f>S1241*H1241</f>
        <v>0</v>
      </c>
      <c r="U1241" s="39"/>
      <c r="V1241" s="39"/>
      <c r="W1241" s="39"/>
      <c r="X1241" s="39"/>
      <c r="Y1241" s="39"/>
      <c r="Z1241" s="39"/>
      <c r="AA1241" s="39"/>
      <c r="AB1241" s="39"/>
      <c r="AC1241" s="39"/>
      <c r="AD1241" s="39"/>
      <c r="AE1241" s="39"/>
      <c r="AR1241" s="216" t="s">
        <v>548</v>
      </c>
      <c r="AT1241" s="216" t="s">
        <v>159</v>
      </c>
      <c r="AU1241" s="216" t="s">
        <v>88</v>
      </c>
      <c r="AY1241" s="18" t="s">
        <v>157</v>
      </c>
      <c r="BE1241" s="217">
        <f>IF(N1241="základní",J1241,0)</f>
        <v>0</v>
      </c>
      <c r="BF1241" s="217">
        <f>IF(N1241="snížená",J1241,0)</f>
        <v>0</v>
      </c>
      <c r="BG1241" s="217">
        <f>IF(N1241="zákl. přenesená",J1241,0)</f>
        <v>0</v>
      </c>
      <c r="BH1241" s="217">
        <f>IF(N1241="sníž. přenesená",J1241,0)</f>
        <v>0</v>
      </c>
      <c r="BI1241" s="217">
        <f>IF(N1241="nulová",J1241,0)</f>
        <v>0</v>
      </c>
      <c r="BJ1241" s="18" t="s">
        <v>86</v>
      </c>
      <c r="BK1241" s="217">
        <f>ROUND(I1241*H1241,2)</f>
        <v>0</v>
      </c>
      <c r="BL1241" s="18" t="s">
        <v>548</v>
      </c>
      <c r="BM1241" s="216" t="s">
        <v>2408</v>
      </c>
    </row>
    <row r="1242" s="2" customFormat="1">
      <c r="A1242" s="39"/>
      <c r="B1242" s="40"/>
      <c r="C1242" s="41"/>
      <c r="D1242" s="218" t="s">
        <v>166</v>
      </c>
      <c r="E1242" s="41"/>
      <c r="F1242" s="219" t="s">
        <v>2409</v>
      </c>
      <c r="G1242" s="41"/>
      <c r="H1242" s="41"/>
      <c r="I1242" s="220"/>
      <c r="J1242" s="41"/>
      <c r="K1242" s="41"/>
      <c r="L1242" s="45"/>
      <c r="M1242" s="221"/>
      <c r="N1242" s="222"/>
      <c r="O1242" s="85"/>
      <c r="P1242" s="85"/>
      <c r="Q1242" s="85"/>
      <c r="R1242" s="85"/>
      <c r="S1242" s="85"/>
      <c r="T1242" s="86"/>
      <c r="U1242" s="39"/>
      <c r="V1242" s="39"/>
      <c r="W1242" s="39"/>
      <c r="X1242" s="39"/>
      <c r="Y1242" s="39"/>
      <c r="Z1242" s="39"/>
      <c r="AA1242" s="39"/>
      <c r="AB1242" s="39"/>
      <c r="AC1242" s="39"/>
      <c r="AD1242" s="39"/>
      <c r="AE1242" s="39"/>
      <c r="AT1242" s="18" t="s">
        <v>166</v>
      </c>
      <c r="AU1242" s="18" t="s">
        <v>88</v>
      </c>
    </row>
    <row r="1243" s="13" customFormat="1">
      <c r="A1243" s="13"/>
      <c r="B1243" s="225"/>
      <c r="C1243" s="226"/>
      <c r="D1243" s="223" t="s">
        <v>170</v>
      </c>
      <c r="E1243" s="227" t="s">
        <v>19</v>
      </c>
      <c r="F1243" s="228" t="s">
        <v>2410</v>
      </c>
      <c r="G1243" s="226"/>
      <c r="H1243" s="229">
        <v>50</v>
      </c>
      <c r="I1243" s="230"/>
      <c r="J1243" s="226"/>
      <c r="K1243" s="226"/>
      <c r="L1243" s="231"/>
      <c r="M1243" s="232"/>
      <c r="N1243" s="233"/>
      <c r="O1243" s="233"/>
      <c r="P1243" s="233"/>
      <c r="Q1243" s="233"/>
      <c r="R1243" s="233"/>
      <c r="S1243" s="233"/>
      <c r="T1243" s="234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T1243" s="235" t="s">
        <v>170</v>
      </c>
      <c r="AU1243" s="235" t="s">
        <v>88</v>
      </c>
      <c r="AV1243" s="13" t="s">
        <v>88</v>
      </c>
      <c r="AW1243" s="13" t="s">
        <v>37</v>
      </c>
      <c r="AX1243" s="13" t="s">
        <v>78</v>
      </c>
      <c r="AY1243" s="235" t="s">
        <v>157</v>
      </c>
    </row>
    <row r="1244" s="2" customFormat="1" ht="33" customHeight="1">
      <c r="A1244" s="39"/>
      <c r="B1244" s="40"/>
      <c r="C1244" s="205" t="s">
        <v>2411</v>
      </c>
      <c r="D1244" s="205" t="s">
        <v>159</v>
      </c>
      <c r="E1244" s="206" t="s">
        <v>2412</v>
      </c>
      <c r="F1244" s="207" t="s">
        <v>2413</v>
      </c>
      <c r="G1244" s="208" t="s">
        <v>320</v>
      </c>
      <c r="H1244" s="209">
        <v>50</v>
      </c>
      <c r="I1244" s="210"/>
      <c r="J1244" s="211">
        <f>ROUND(I1244*H1244,2)</f>
        <v>0</v>
      </c>
      <c r="K1244" s="207" t="s">
        <v>175</v>
      </c>
      <c r="L1244" s="45"/>
      <c r="M1244" s="212" t="s">
        <v>19</v>
      </c>
      <c r="N1244" s="213" t="s">
        <v>49</v>
      </c>
      <c r="O1244" s="85"/>
      <c r="P1244" s="214">
        <f>O1244*H1244</f>
        <v>0</v>
      </c>
      <c r="Q1244" s="214">
        <v>0</v>
      </c>
      <c r="R1244" s="214">
        <f>Q1244*H1244</f>
        <v>0</v>
      </c>
      <c r="S1244" s="214">
        <v>0</v>
      </c>
      <c r="T1244" s="215">
        <f>S1244*H1244</f>
        <v>0</v>
      </c>
      <c r="U1244" s="39"/>
      <c r="V1244" s="39"/>
      <c r="W1244" s="39"/>
      <c r="X1244" s="39"/>
      <c r="Y1244" s="39"/>
      <c r="Z1244" s="39"/>
      <c r="AA1244" s="39"/>
      <c r="AB1244" s="39"/>
      <c r="AC1244" s="39"/>
      <c r="AD1244" s="39"/>
      <c r="AE1244" s="39"/>
      <c r="AR1244" s="216" t="s">
        <v>548</v>
      </c>
      <c r="AT1244" s="216" t="s">
        <v>159</v>
      </c>
      <c r="AU1244" s="216" t="s">
        <v>88</v>
      </c>
      <c r="AY1244" s="18" t="s">
        <v>157</v>
      </c>
      <c r="BE1244" s="217">
        <f>IF(N1244="základní",J1244,0)</f>
        <v>0</v>
      </c>
      <c r="BF1244" s="217">
        <f>IF(N1244="snížená",J1244,0)</f>
        <v>0</v>
      </c>
      <c r="BG1244" s="217">
        <f>IF(N1244="zákl. přenesená",J1244,0)</f>
        <v>0</v>
      </c>
      <c r="BH1244" s="217">
        <f>IF(N1244="sníž. přenesená",J1244,0)</f>
        <v>0</v>
      </c>
      <c r="BI1244" s="217">
        <f>IF(N1244="nulová",J1244,0)</f>
        <v>0</v>
      </c>
      <c r="BJ1244" s="18" t="s">
        <v>86</v>
      </c>
      <c r="BK1244" s="217">
        <f>ROUND(I1244*H1244,2)</f>
        <v>0</v>
      </c>
      <c r="BL1244" s="18" t="s">
        <v>548</v>
      </c>
      <c r="BM1244" s="216" t="s">
        <v>2414</v>
      </c>
    </row>
    <row r="1245" s="2" customFormat="1">
      <c r="A1245" s="39"/>
      <c r="B1245" s="40"/>
      <c r="C1245" s="41"/>
      <c r="D1245" s="218" t="s">
        <v>166</v>
      </c>
      <c r="E1245" s="41"/>
      <c r="F1245" s="219" t="s">
        <v>2415</v>
      </c>
      <c r="G1245" s="41"/>
      <c r="H1245" s="41"/>
      <c r="I1245" s="220"/>
      <c r="J1245" s="41"/>
      <c r="K1245" s="41"/>
      <c r="L1245" s="45"/>
      <c r="M1245" s="221"/>
      <c r="N1245" s="222"/>
      <c r="O1245" s="85"/>
      <c r="P1245" s="85"/>
      <c r="Q1245" s="85"/>
      <c r="R1245" s="85"/>
      <c r="S1245" s="85"/>
      <c r="T1245" s="86"/>
      <c r="U1245" s="39"/>
      <c r="V1245" s="39"/>
      <c r="W1245" s="39"/>
      <c r="X1245" s="39"/>
      <c r="Y1245" s="39"/>
      <c r="Z1245" s="39"/>
      <c r="AA1245" s="39"/>
      <c r="AB1245" s="39"/>
      <c r="AC1245" s="39"/>
      <c r="AD1245" s="39"/>
      <c r="AE1245" s="39"/>
      <c r="AT1245" s="18" t="s">
        <v>166</v>
      </c>
      <c r="AU1245" s="18" t="s">
        <v>88</v>
      </c>
    </row>
    <row r="1246" s="13" customFormat="1">
      <c r="A1246" s="13"/>
      <c r="B1246" s="225"/>
      <c r="C1246" s="226"/>
      <c r="D1246" s="223" t="s">
        <v>170</v>
      </c>
      <c r="E1246" s="227" t="s">
        <v>19</v>
      </c>
      <c r="F1246" s="228" t="s">
        <v>2416</v>
      </c>
      <c r="G1246" s="226"/>
      <c r="H1246" s="229">
        <v>50</v>
      </c>
      <c r="I1246" s="230"/>
      <c r="J1246" s="226"/>
      <c r="K1246" s="226"/>
      <c r="L1246" s="231"/>
      <c r="M1246" s="232"/>
      <c r="N1246" s="233"/>
      <c r="O1246" s="233"/>
      <c r="P1246" s="233"/>
      <c r="Q1246" s="233"/>
      <c r="R1246" s="233"/>
      <c r="S1246" s="233"/>
      <c r="T1246" s="234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T1246" s="235" t="s">
        <v>170</v>
      </c>
      <c r="AU1246" s="235" t="s">
        <v>88</v>
      </c>
      <c r="AV1246" s="13" t="s">
        <v>88</v>
      </c>
      <c r="AW1246" s="13" t="s">
        <v>37</v>
      </c>
      <c r="AX1246" s="13" t="s">
        <v>78</v>
      </c>
      <c r="AY1246" s="235" t="s">
        <v>157</v>
      </c>
    </row>
    <row r="1247" s="2" customFormat="1" ht="21.75" customHeight="1">
      <c r="A1247" s="39"/>
      <c r="B1247" s="40"/>
      <c r="C1247" s="205" t="s">
        <v>2417</v>
      </c>
      <c r="D1247" s="205" t="s">
        <v>159</v>
      </c>
      <c r="E1247" s="206" t="s">
        <v>2418</v>
      </c>
      <c r="F1247" s="207" t="s">
        <v>2419</v>
      </c>
      <c r="G1247" s="208" t="s">
        <v>320</v>
      </c>
      <c r="H1247" s="209">
        <v>50</v>
      </c>
      <c r="I1247" s="210"/>
      <c r="J1247" s="211">
        <f>ROUND(I1247*H1247,2)</f>
        <v>0</v>
      </c>
      <c r="K1247" s="207" t="s">
        <v>175</v>
      </c>
      <c r="L1247" s="45"/>
      <c r="M1247" s="212" t="s">
        <v>19</v>
      </c>
      <c r="N1247" s="213" t="s">
        <v>49</v>
      </c>
      <c r="O1247" s="85"/>
      <c r="P1247" s="214">
        <f>O1247*H1247</f>
        <v>0</v>
      </c>
      <c r="Q1247" s="214">
        <v>0</v>
      </c>
      <c r="R1247" s="214">
        <f>Q1247*H1247</f>
        <v>0</v>
      </c>
      <c r="S1247" s="214">
        <v>0</v>
      </c>
      <c r="T1247" s="215">
        <f>S1247*H1247</f>
        <v>0</v>
      </c>
      <c r="U1247" s="39"/>
      <c r="V1247" s="39"/>
      <c r="W1247" s="39"/>
      <c r="X1247" s="39"/>
      <c r="Y1247" s="39"/>
      <c r="Z1247" s="39"/>
      <c r="AA1247" s="39"/>
      <c r="AB1247" s="39"/>
      <c r="AC1247" s="39"/>
      <c r="AD1247" s="39"/>
      <c r="AE1247" s="39"/>
      <c r="AR1247" s="216" t="s">
        <v>548</v>
      </c>
      <c r="AT1247" s="216" t="s">
        <v>159</v>
      </c>
      <c r="AU1247" s="216" t="s">
        <v>88</v>
      </c>
      <c r="AY1247" s="18" t="s">
        <v>157</v>
      </c>
      <c r="BE1247" s="217">
        <f>IF(N1247="základní",J1247,0)</f>
        <v>0</v>
      </c>
      <c r="BF1247" s="217">
        <f>IF(N1247="snížená",J1247,0)</f>
        <v>0</v>
      </c>
      <c r="BG1247" s="217">
        <f>IF(N1247="zákl. přenesená",J1247,0)</f>
        <v>0</v>
      </c>
      <c r="BH1247" s="217">
        <f>IF(N1247="sníž. přenesená",J1247,0)</f>
        <v>0</v>
      </c>
      <c r="BI1247" s="217">
        <f>IF(N1247="nulová",J1247,0)</f>
        <v>0</v>
      </c>
      <c r="BJ1247" s="18" t="s">
        <v>86</v>
      </c>
      <c r="BK1247" s="217">
        <f>ROUND(I1247*H1247,2)</f>
        <v>0</v>
      </c>
      <c r="BL1247" s="18" t="s">
        <v>548</v>
      </c>
      <c r="BM1247" s="216" t="s">
        <v>2420</v>
      </c>
    </row>
    <row r="1248" s="2" customFormat="1">
      <c r="A1248" s="39"/>
      <c r="B1248" s="40"/>
      <c r="C1248" s="41"/>
      <c r="D1248" s="218" t="s">
        <v>166</v>
      </c>
      <c r="E1248" s="41"/>
      <c r="F1248" s="219" t="s">
        <v>2421</v>
      </c>
      <c r="G1248" s="41"/>
      <c r="H1248" s="41"/>
      <c r="I1248" s="220"/>
      <c r="J1248" s="41"/>
      <c r="K1248" s="41"/>
      <c r="L1248" s="45"/>
      <c r="M1248" s="221"/>
      <c r="N1248" s="222"/>
      <c r="O1248" s="85"/>
      <c r="P1248" s="85"/>
      <c r="Q1248" s="85"/>
      <c r="R1248" s="85"/>
      <c r="S1248" s="85"/>
      <c r="T1248" s="86"/>
      <c r="U1248" s="39"/>
      <c r="V1248" s="39"/>
      <c r="W1248" s="39"/>
      <c r="X1248" s="39"/>
      <c r="Y1248" s="39"/>
      <c r="Z1248" s="39"/>
      <c r="AA1248" s="39"/>
      <c r="AB1248" s="39"/>
      <c r="AC1248" s="39"/>
      <c r="AD1248" s="39"/>
      <c r="AE1248" s="39"/>
      <c r="AT1248" s="18" t="s">
        <v>166</v>
      </c>
      <c r="AU1248" s="18" t="s">
        <v>88</v>
      </c>
    </row>
    <row r="1249" s="13" customFormat="1">
      <c r="A1249" s="13"/>
      <c r="B1249" s="225"/>
      <c r="C1249" s="226"/>
      <c r="D1249" s="223" t="s">
        <v>170</v>
      </c>
      <c r="E1249" s="227" t="s">
        <v>19</v>
      </c>
      <c r="F1249" s="228" t="s">
        <v>2422</v>
      </c>
      <c r="G1249" s="226"/>
      <c r="H1249" s="229">
        <v>50</v>
      </c>
      <c r="I1249" s="230"/>
      <c r="J1249" s="226"/>
      <c r="K1249" s="226"/>
      <c r="L1249" s="231"/>
      <c r="M1249" s="232"/>
      <c r="N1249" s="233"/>
      <c r="O1249" s="233"/>
      <c r="P1249" s="233"/>
      <c r="Q1249" s="233"/>
      <c r="R1249" s="233"/>
      <c r="S1249" s="233"/>
      <c r="T1249" s="234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T1249" s="235" t="s">
        <v>170</v>
      </c>
      <c r="AU1249" s="235" t="s">
        <v>88</v>
      </c>
      <c r="AV1249" s="13" t="s">
        <v>88</v>
      </c>
      <c r="AW1249" s="13" t="s">
        <v>37</v>
      </c>
      <c r="AX1249" s="13" t="s">
        <v>78</v>
      </c>
      <c r="AY1249" s="235" t="s">
        <v>157</v>
      </c>
    </row>
    <row r="1250" s="2" customFormat="1" ht="24.15" customHeight="1">
      <c r="A1250" s="39"/>
      <c r="B1250" s="40"/>
      <c r="C1250" s="205" t="s">
        <v>2423</v>
      </c>
      <c r="D1250" s="205" t="s">
        <v>159</v>
      </c>
      <c r="E1250" s="206" t="s">
        <v>2424</v>
      </c>
      <c r="F1250" s="207" t="s">
        <v>2425</v>
      </c>
      <c r="G1250" s="208" t="s">
        <v>320</v>
      </c>
      <c r="H1250" s="209">
        <v>50</v>
      </c>
      <c r="I1250" s="210"/>
      <c r="J1250" s="211">
        <f>ROUND(I1250*H1250,2)</f>
        <v>0</v>
      </c>
      <c r="K1250" s="207" t="s">
        <v>175</v>
      </c>
      <c r="L1250" s="45"/>
      <c r="M1250" s="212" t="s">
        <v>19</v>
      </c>
      <c r="N1250" s="213" t="s">
        <v>49</v>
      </c>
      <c r="O1250" s="85"/>
      <c r="P1250" s="214">
        <f>O1250*H1250</f>
        <v>0</v>
      </c>
      <c r="Q1250" s="214">
        <v>0</v>
      </c>
      <c r="R1250" s="214">
        <f>Q1250*H1250</f>
        <v>0</v>
      </c>
      <c r="S1250" s="214">
        <v>0</v>
      </c>
      <c r="T1250" s="215">
        <f>S1250*H1250</f>
        <v>0</v>
      </c>
      <c r="U1250" s="39"/>
      <c r="V1250" s="39"/>
      <c r="W1250" s="39"/>
      <c r="X1250" s="39"/>
      <c r="Y1250" s="39"/>
      <c r="Z1250" s="39"/>
      <c r="AA1250" s="39"/>
      <c r="AB1250" s="39"/>
      <c r="AC1250" s="39"/>
      <c r="AD1250" s="39"/>
      <c r="AE1250" s="39"/>
      <c r="AR1250" s="216" t="s">
        <v>548</v>
      </c>
      <c r="AT1250" s="216" t="s">
        <v>159</v>
      </c>
      <c r="AU1250" s="216" t="s">
        <v>88</v>
      </c>
      <c r="AY1250" s="18" t="s">
        <v>157</v>
      </c>
      <c r="BE1250" s="217">
        <f>IF(N1250="základní",J1250,0)</f>
        <v>0</v>
      </c>
      <c r="BF1250" s="217">
        <f>IF(N1250="snížená",J1250,0)</f>
        <v>0</v>
      </c>
      <c r="BG1250" s="217">
        <f>IF(N1250="zákl. přenesená",J1250,0)</f>
        <v>0</v>
      </c>
      <c r="BH1250" s="217">
        <f>IF(N1250="sníž. přenesená",J1250,0)</f>
        <v>0</v>
      </c>
      <c r="BI1250" s="217">
        <f>IF(N1250="nulová",J1250,0)</f>
        <v>0</v>
      </c>
      <c r="BJ1250" s="18" t="s">
        <v>86</v>
      </c>
      <c r="BK1250" s="217">
        <f>ROUND(I1250*H1250,2)</f>
        <v>0</v>
      </c>
      <c r="BL1250" s="18" t="s">
        <v>548</v>
      </c>
      <c r="BM1250" s="216" t="s">
        <v>2426</v>
      </c>
    </row>
    <row r="1251" s="2" customFormat="1">
      <c r="A1251" s="39"/>
      <c r="B1251" s="40"/>
      <c r="C1251" s="41"/>
      <c r="D1251" s="218" t="s">
        <v>166</v>
      </c>
      <c r="E1251" s="41"/>
      <c r="F1251" s="219" t="s">
        <v>2427</v>
      </c>
      <c r="G1251" s="41"/>
      <c r="H1251" s="41"/>
      <c r="I1251" s="220"/>
      <c r="J1251" s="41"/>
      <c r="K1251" s="41"/>
      <c r="L1251" s="45"/>
      <c r="M1251" s="221"/>
      <c r="N1251" s="222"/>
      <c r="O1251" s="85"/>
      <c r="P1251" s="85"/>
      <c r="Q1251" s="85"/>
      <c r="R1251" s="85"/>
      <c r="S1251" s="85"/>
      <c r="T1251" s="86"/>
      <c r="U1251" s="39"/>
      <c r="V1251" s="39"/>
      <c r="W1251" s="39"/>
      <c r="X1251" s="39"/>
      <c r="Y1251" s="39"/>
      <c r="Z1251" s="39"/>
      <c r="AA1251" s="39"/>
      <c r="AB1251" s="39"/>
      <c r="AC1251" s="39"/>
      <c r="AD1251" s="39"/>
      <c r="AE1251" s="39"/>
      <c r="AT1251" s="18" t="s">
        <v>166</v>
      </c>
      <c r="AU1251" s="18" t="s">
        <v>88</v>
      </c>
    </row>
    <row r="1252" s="13" customFormat="1">
      <c r="A1252" s="13"/>
      <c r="B1252" s="225"/>
      <c r="C1252" s="226"/>
      <c r="D1252" s="223" t="s">
        <v>170</v>
      </c>
      <c r="E1252" s="227" t="s">
        <v>19</v>
      </c>
      <c r="F1252" s="228" t="s">
        <v>2428</v>
      </c>
      <c r="G1252" s="226"/>
      <c r="H1252" s="229">
        <v>50</v>
      </c>
      <c r="I1252" s="230"/>
      <c r="J1252" s="226"/>
      <c r="K1252" s="226"/>
      <c r="L1252" s="231"/>
      <c r="M1252" s="232"/>
      <c r="N1252" s="233"/>
      <c r="O1252" s="233"/>
      <c r="P1252" s="233"/>
      <c r="Q1252" s="233"/>
      <c r="R1252" s="233"/>
      <c r="S1252" s="233"/>
      <c r="T1252" s="234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T1252" s="235" t="s">
        <v>170</v>
      </c>
      <c r="AU1252" s="235" t="s">
        <v>88</v>
      </c>
      <c r="AV1252" s="13" t="s">
        <v>88</v>
      </c>
      <c r="AW1252" s="13" t="s">
        <v>37</v>
      </c>
      <c r="AX1252" s="13" t="s">
        <v>78</v>
      </c>
      <c r="AY1252" s="235" t="s">
        <v>157</v>
      </c>
    </row>
    <row r="1253" s="2" customFormat="1" ht="21.75" customHeight="1">
      <c r="A1253" s="39"/>
      <c r="B1253" s="40"/>
      <c r="C1253" s="205" t="s">
        <v>2429</v>
      </c>
      <c r="D1253" s="205" t="s">
        <v>159</v>
      </c>
      <c r="E1253" s="206" t="s">
        <v>2430</v>
      </c>
      <c r="F1253" s="207" t="s">
        <v>2431</v>
      </c>
      <c r="G1253" s="208" t="s">
        <v>320</v>
      </c>
      <c r="H1253" s="209">
        <v>50</v>
      </c>
      <c r="I1253" s="210"/>
      <c r="J1253" s="211">
        <f>ROUND(I1253*H1253,2)</f>
        <v>0</v>
      </c>
      <c r="K1253" s="207" t="s">
        <v>175</v>
      </c>
      <c r="L1253" s="45"/>
      <c r="M1253" s="212" t="s">
        <v>19</v>
      </c>
      <c r="N1253" s="213" t="s">
        <v>49</v>
      </c>
      <c r="O1253" s="85"/>
      <c r="P1253" s="214">
        <f>O1253*H1253</f>
        <v>0</v>
      </c>
      <c r="Q1253" s="214">
        <v>0</v>
      </c>
      <c r="R1253" s="214">
        <f>Q1253*H1253</f>
        <v>0</v>
      </c>
      <c r="S1253" s="214">
        <v>0</v>
      </c>
      <c r="T1253" s="215">
        <f>S1253*H1253</f>
        <v>0</v>
      </c>
      <c r="U1253" s="39"/>
      <c r="V1253" s="39"/>
      <c r="W1253" s="39"/>
      <c r="X1253" s="39"/>
      <c r="Y1253" s="39"/>
      <c r="Z1253" s="39"/>
      <c r="AA1253" s="39"/>
      <c r="AB1253" s="39"/>
      <c r="AC1253" s="39"/>
      <c r="AD1253" s="39"/>
      <c r="AE1253" s="39"/>
      <c r="AR1253" s="216" t="s">
        <v>548</v>
      </c>
      <c r="AT1253" s="216" t="s">
        <v>159</v>
      </c>
      <c r="AU1253" s="216" t="s">
        <v>88</v>
      </c>
      <c r="AY1253" s="18" t="s">
        <v>157</v>
      </c>
      <c r="BE1253" s="217">
        <f>IF(N1253="základní",J1253,0)</f>
        <v>0</v>
      </c>
      <c r="BF1253" s="217">
        <f>IF(N1253="snížená",J1253,0)</f>
        <v>0</v>
      </c>
      <c r="BG1253" s="217">
        <f>IF(N1253="zákl. přenesená",J1253,0)</f>
        <v>0</v>
      </c>
      <c r="BH1253" s="217">
        <f>IF(N1253="sníž. přenesená",J1253,0)</f>
        <v>0</v>
      </c>
      <c r="BI1253" s="217">
        <f>IF(N1253="nulová",J1253,0)</f>
        <v>0</v>
      </c>
      <c r="BJ1253" s="18" t="s">
        <v>86</v>
      </c>
      <c r="BK1253" s="217">
        <f>ROUND(I1253*H1253,2)</f>
        <v>0</v>
      </c>
      <c r="BL1253" s="18" t="s">
        <v>548</v>
      </c>
      <c r="BM1253" s="216" t="s">
        <v>2432</v>
      </c>
    </row>
    <row r="1254" s="2" customFormat="1">
      <c r="A1254" s="39"/>
      <c r="B1254" s="40"/>
      <c r="C1254" s="41"/>
      <c r="D1254" s="218" t="s">
        <v>166</v>
      </c>
      <c r="E1254" s="41"/>
      <c r="F1254" s="219" t="s">
        <v>2433</v>
      </c>
      <c r="G1254" s="41"/>
      <c r="H1254" s="41"/>
      <c r="I1254" s="220"/>
      <c r="J1254" s="41"/>
      <c r="K1254" s="41"/>
      <c r="L1254" s="45"/>
      <c r="M1254" s="221"/>
      <c r="N1254" s="222"/>
      <c r="O1254" s="85"/>
      <c r="P1254" s="85"/>
      <c r="Q1254" s="85"/>
      <c r="R1254" s="85"/>
      <c r="S1254" s="85"/>
      <c r="T1254" s="86"/>
      <c r="U1254" s="39"/>
      <c r="V1254" s="39"/>
      <c r="W1254" s="39"/>
      <c r="X1254" s="39"/>
      <c r="Y1254" s="39"/>
      <c r="Z1254" s="39"/>
      <c r="AA1254" s="39"/>
      <c r="AB1254" s="39"/>
      <c r="AC1254" s="39"/>
      <c r="AD1254" s="39"/>
      <c r="AE1254" s="39"/>
      <c r="AT1254" s="18" t="s">
        <v>166</v>
      </c>
      <c r="AU1254" s="18" t="s">
        <v>88</v>
      </c>
    </row>
    <row r="1255" s="2" customFormat="1" ht="16.5" customHeight="1">
      <c r="A1255" s="39"/>
      <c r="B1255" s="40"/>
      <c r="C1255" s="236" t="s">
        <v>2434</v>
      </c>
      <c r="D1255" s="236" t="s">
        <v>242</v>
      </c>
      <c r="E1255" s="237" t="s">
        <v>2435</v>
      </c>
      <c r="F1255" s="238" t="s">
        <v>2436</v>
      </c>
      <c r="G1255" s="239" t="s">
        <v>320</v>
      </c>
      <c r="H1255" s="240">
        <v>52.5</v>
      </c>
      <c r="I1255" s="241"/>
      <c r="J1255" s="242">
        <f>ROUND(I1255*H1255,2)</f>
        <v>0</v>
      </c>
      <c r="K1255" s="238" t="s">
        <v>175</v>
      </c>
      <c r="L1255" s="243"/>
      <c r="M1255" s="244" t="s">
        <v>19</v>
      </c>
      <c r="N1255" s="245" t="s">
        <v>49</v>
      </c>
      <c r="O1255" s="85"/>
      <c r="P1255" s="214">
        <f>O1255*H1255</f>
        <v>0</v>
      </c>
      <c r="Q1255" s="214">
        <v>0.00055000000000000003</v>
      </c>
      <c r="R1255" s="214">
        <f>Q1255*H1255</f>
        <v>0.028875000000000001</v>
      </c>
      <c r="S1255" s="214">
        <v>0</v>
      </c>
      <c r="T1255" s="215">
        <f>S1255*H1255</f>
        <v>0</v>
      </c>
      <c r="U1255" s="39"/>
      <c r="V1255" s="39"/>
      <c r="W1255" s="39"/>
      <c r="X1255" s="39"/>
      <c r="Y1255" s="39"/>
      <c r="Z1255" s="39"/>
      <c r="AA1255" s="39"/>
      <c r="AB1255" s="39"/>
      <c r="AC1255" s="39"/>
      <c r="AD1255" s="39"/>
      <c r="AE1255" s="39"/>
      <c r="AR1255" s="216" t="s">
        <v>917</v>
      </c>
      <c r="AT1255" s="216" t="s">
        <v>242</v>
      </c>
      <c r="AU1255" s="216" t="s">
        <v>88</v>
      </c>
      <c r="AY1255" s="18" t="s">
        <v>157</v>
      </c>
      <c r="BE1255" s="217">
        <f>IF(N1255="základní",J1255,0)</f>
        <v>0</v>
      </c>
      <c r="BF1255" s="217">
        <f>IF(N1255="snížená",J1255,0)</f>
        <v>0</v>
      </c>
      <c r="BG1255" s="217">
        <f>IF(N1255="zákl. přenesená",J1255,0)</f>
        <v>0</v>
      </c>
      <c r="BH1255" s="217">
        <f>IF(N1255="sníž. přenesená",J1255,0)</f>
        <v>0</v>
      </c>
      <c r="BI1255" s="217">
        <f>IF(N1255="nulová",J1255,0)</f>
        <v>0</v>
      </c>
      <c r="BJ1255" s="18" t="s">
        <v>86</v>
      </c>
      <c r="BK1255" s="217">
        <f>ROUND(I1255*H1255,2)</f>
        <v>0</v>
      </c>
      <c r="BL1255" s="18" t="s">
        <v>917</v>
      </c>
      <c r="BM1255" s="216" t="s">
        <v>2437</v>
      </c>
    </row>
    <row r="1256" s="13" customFormat="1">
      <c r="A1256" s="13"/>
      <c r="B1256" s="225"/>
      <c r="C1256" s="226"/>
      <c r="D1256" s="223" t="s">
        <v>170</v>
      </c>
      <c r="E1256" s="227" t="s">
        <v>19</v>
      </c>
      <c r="F1256" s="228" t="s">
        <v>2438</v>
      </c>
      <c r="G1256" s="226"/>
      <c r="H1256" s="229">
        <v>50</v>
      </c>
      <c r="I1256" s="230"/>
      <c r="J1256" s="226"/>
      <c r="K1256" s="226"/>
      <c r="L1256" s="231"/>
      <c r="M1256" s="232"/>
      <c r="N1256" s="233"/>
      <c r="O1256" s="233"/>
      <c r="P1256" s="233"/>
      <c r="Q1256" s="233"/>
      <c r="R1256" s="233"/>
      <c r="S1256" s="233"/>
      <c r="T1256" s="234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T1256" s="235" t="s">
        <v>170</v>
      </c>
      <c r="AU1256" s="235" t="s">
        <v>88</v>
      </c>
      <c r="AV1256" s="13" t="s">
        <v>88</v>
      </c>
      <c r="AW1256" s="13" t="s">
        <v>37</v>
      </c>
      <c r="AX1256" s="13" t="s">
        <v>86</v>
      </c>
      <c r="AY1256" s="235" t="s">
        <v>157</v>
      </c>
    </row>
    <row r="1257" s="13" customFormat="1">
      <c r="A1257" s="13"/>
      <c r="B1257" s="225"/>
      <c r="C1257" s="226"/>
      <c r="D1257" s="223" t="s">
        <v>170</v>
      </c>
      <c r="E1257" s="226"/>
      <c r="F1257" s="228" t="s">
        <v>2439</v>
      </c>
      <c r="G1257" s="226"/>
      <c r="H1257" s="229">
        <v>52.5</v>
      </c>
      <c r="I1257" s="230"/>
      <c r="J1257" s="226"/>
      <c r="K1257" s="226"/>
      <c r="L1257" s="231"/>
      <c r="M1257" s="232"/>
      <c r="N1257" s="233"/>
      <c r="O1257" s="233"/>
      <c r="P1257" s="233"/>
      <c r="Q1257" s="233"/>
      <c r="R1257" s="233"/>
      <c r="S1257" s="233"/>
      <c r="T1257" s="234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T1257" s="235" t="s">
        <v>170</v>
      </c>
      <c r="AU1257" s="235" t="s">
        <v>88</v>
      </c>
      <c r="AV1257" s="13" t="s">
        <v>88</v>
      </c>
      <c r="AW1257" s="13" t="s">
        <v>4</v>
      </c>
      <c r="AX1257" s="13" t="s">
        <v>86</v>
      </c>
      <c r="AY1257" s="235" t="s">
        <v>157</v>
      </c>
    </row>
    <row r="1258" s="2" customFormat="1" ht="16.5" customHeight="1">
      <c r="A1258" s="39"/>
      <c r="B1258" s="40"/>
      <c r="C1258" s="205" t="s">
        <v>2440</v>
      </c>
      <c r="D1258" s="205" t="s">
        <v>159</v>
      </c>
      <c r="E1258" s="206" t="s">
        <v>2441</v>
      </c>
      <c r="F1258" s="207" t="s">
        <v>2442</v>
      </c>
      <c r="G1258" s="208" t="s">
        <v>223</v>
      </c>
      <c r="H1258" s="209">
        <v>0.029000000000000001</v>
      </c>
      <c r="I1258" s="210"/>
      <c r="J1258" s="211">
        <f>ROUND(I1258*H1258,2)</f>
        <v>0</v>
      </c>
      <c r="K1258" s="207" t="s">
        <v>175</v>
      </c>
      <c r="L1258" s="45"/>
      <c r="M1258" s="212" t="s">
        <v>19</v>
      </c>
      <c r="N1258" s="213" t="s">
        <v>49</v>
      </c>
      <c r="O1258" s="85"/>
      <c r="P1258" s="214">
        <f>O1258*H1258</f>
        <v>0</v>
      </c>
      <c r="Q1258" s="214">
        <v>0</v>
      </c>
      <c r="R1258" s="214">
        <f>Q1258*H1258</f>
        <v>0</v>
      </c>
      <c r="S1258" s="214">
        <v>0</v>
      </c>
      <c r="T1258" s="215">
        <f>S1258*H1258</f>
        <v>0</v>
      </c>
      <c r="U1258" s="39"/>
      <c r="V1258" s="39"/>
      <c r="W1258" s="39"/>
      <c r="X1258" s="39"/>
      <c r="Y1258" s="39"/>
      <c r="Z1258" s="39"/>
      <c r="AA1258" s="39"/>
      <c r="AB1258" s="39"/>
      <c r="AC1258" s="39"/>
      <c r="AD1258" s="39"/>
      <c r="AE1258" s="39"/>
      <c r="AR1258" s="216" t="s">
        <v>548</v>
      </c>
      <c r="AT1258" s="216" t="s">
        <v>159</v>
      </c>
      <c r="AU1258" s="216" t="s">
        <v>88</v>
      </c>
      <c r="AY1258" s="18" t="s">
        <v>157</v>
      </c>
      <c r="BE1258" s="217">
        <f>IF(N1258="základní",J1258,0)</f>
        <v>0</v>
      </c>
      <c r="BF1258" s="217">
        <f>IF(N1258="snížená",J1258,0)</f>
        <v>0</v>
      </c>
      <c r="BG1258" s="217">
        <f>IF(N1258="zákl. přenesená",J1258,0)</f>
        <v>0</v>
      </c>
      <c r="BH1258" s="217">
        <f>IF(N1258="sníž. přenesená",J1258,0)</f>
        <v>0</v>
      </c>
      <c r="BI1258" s="217">
        <f>IF(N1258="nulová",J1258,0)</f>
        <v>0</v>
      </c>
      <c r="BJ1258" s="18" t="s">
        <v>86</v>
      </c>
      <c r="BK1258" s="217">
        <f>ROUND(I1258*H1258,2)</f>
        <v>0</v>
      </c>
      <c r="BL1258" s="18" t="s">
        <v>548</v>
      </c>
      <c r="BM1258" s="216" t="s">
        <v>2443</v>
      </c>
    </row>
    <row r="1259" s="2" customFormat="1">
      <c r="A1259" s="39"/>
      <c r="B1259" s="40"/>
      <c r="C1259" s="41"/>
      <c r="D1259" s="218" t="s">
        <v>166</v>
      </c>
      <c r="E1259" s="41"/>
      <c r="F1259" s="219" t="s">
        <v>2444</v>
      </c>
      <c r="G1259" s="41"/>
      <c r="H1259" s="41"/>
      <c r="I1259" s="220"/>
      <c r="J1259" s="41"/>
      <c r="K1259" s="41"/>
      <c r="L1259" s="45"/>
      <c r="M1259" s="221"/>
      <c r="N1259" s="222"/>
      <c r="O1259" s="85"/>
      <c r="P1259" s="85"/>
      <c r="Q1259" s="85"/>
      <c r="R1259" s="85"/>
      <c r="S1259" s="85"/>
      <c r="T1259" s="86"/>
      <c r="U1259" s="39"/>
      <c r="V1259" s="39"/>
      <c r="W1259" s="39"/>
      <c r="X1259" s="39"/>
      <c r="Y1259" s="39"/>
      <c r="Z1259" s="39"/>
      <c r="AA1259" s="39"/>
      <c r="AB1259" s="39"/>
      <c r="AC1259" s="39"/>
      <c r="AD1259" s="39"/>
      <c r="AE1259" s="39"/>
      <c r="AT1259" s="18" t="s">
        <v>166</v>
      </c>
      <c r="AU1259" s="18" t="s">
        <v>88</v>
      </c>
    </row>
    <row r="1260" s="12" customFormat="1" ht="25.92" customHeight="1">
      <c r="A1260" s="12"/>
      <c r="B1260" s="189"/>
      <c r="C1260" s="190"/>
      <c r="D1260" s="191" t="s">
        <v>77</v>
      </c>
      <c r="E1260" s="192" t="s">
        <v>2445</v>
      </c>
      <c r="F1260" s="192" t="s">
        <v>2446</v>
      </c>
      <c r="G1260" s="190"/>
      <c r="H1260" s="190"/>
      <c r="I1260" s="193"/>
      <c r="J1260" s="194">
        <f>BK1260</f>
        <v>0</v>
      </c>
      <c r="K1260" s="190"/>
      <c r="L1260" s="195"/>
      <c r="M1260" s="196"/>
      <c r="N1260" s="197"/>
      <c r="O1260" s="197"/>
      <c r="P1260" s="198">
        <f>SUM(P1261:P1266)</f>
        <v>0</v>
      </c>
      <c r="Q1260" s="197"/>
      <c r="R1260" s="198">
        <f>SUM(R1261:R1266)</f>
        <v>0</v>
      </c>
      <c r="S1260" s="197"/>
      <c r="T1260" s="199">
        <f>SUM(T1261:T1266)</f>
        <v>0</v>
      </c>
      <c r="U1260" s="12"/>
      <c r="V1260" s="12"/>
      <c r="W1260" s="12"/>
      <c r="X1260" s="12"/>
      <c r="Y1260" s="12"/>
      <c r="Z1260" s="12"/>
      <c r="AA1260" s="12"/>
      <c r="AB1260" s="12"/>
      <c r="AC1260" s="12"/>
      <c r="AD1260" s="12"/>
      <c r="AE1260" s="12"/>
      <c r="AR1260" s="200" t="s">
        <v>164</v>
      </c>
      <c r="AT1260" s="201" t="s">
        <v>77</v>
      </c>
      <c r="AU1260" s="201" t="s">
        <v>78</v>
      </c>
      <c r="AY1260" s="200" t="s">
        <v>157</v>
      </c>
      <c r="BK1260" s="202">
        <f>SUM(BK1261:BK1266)</f>
        <v>0</v>
      </c>
    </row>
    <row r="1261" s="2" customFormat="1" ht="16.5" customHeight="1">
      <c r="A1261" s="39"/>
      <c r="B1261" s="40"/>
      <c r="C1261" s="205" t="s">
        <v>2447</v>
      </c>
      <c r="D1261" s="205" t="s">
        <v>159</v>
      </c>
      <c r="E1261" s="206" t="s">
        <v>2448</v>
      </c>
      <c r="F1261" s="207" t="s">
        <v>2449</v>
      </c>
      <c r="G1261" s="208" t="s">
        <v>2450</v>
      </c>
      <c r="H1261" s="209">
        <v>5</v>
      </c>
      <c r="I1261" s="210"/>
      <c r="J1261" s="211">
        <f>ROUND(I1261*H1261,2)</f>
        <v>0</v>
      </c>
      <c r="K1261" s="207" t="s">
        <v>175</v>
      </c>
      <c r="L1261" s="45"/>
      <c r="M1261" s="212" t="s">
        <v>19</v>
      </c>
      <c r="N1261" s="213" t="s">
        <v>49</v>
      </c>
      <c r="O1261" s="85"/>
      <c r="P1261" s="214">
        <f>O1261*H1261</f>
        <v>0</v>
      </c>
      <c r="Q1261" s="214">
        <v>0</v>
      </c>
      <c r="R1261" s="214">
        <f>Q1261*H1261</f>
        <v>0</v>
      </c>
      <c r="S1261" s="214">
        <v>0</v>
      </c>
      <c r="T1261" s="215">
        <f>S1261*H1261</f>
        <v>0</v>
      </c>
      <c r="U1261" s="39"/>
      <c r="V1261" s="39"/>
      <c r="W1261" s="39"/>
      <c r="X1261" s="39"/>
      <c r="Y1261" s="39"/>
      <c r="Z1261" s="39"/>
      <c r="AA1261" s="39"/>
      <c r="AB1261" s="39"/>
      <c r="AC1261" s="39"/>
      <c r="AD1261" s="39"/>
      <c r="AE1261" s="39"/>
      <c r="AR1261" s="216" t="s">
        <v>2451</v>
      </c>
      <c r="AT1261" s="216" t="s">
        <v>159</v>
      </c>
      <c r="AU1261" s="216" t="s">
        <v>86</v>
      </c>
      <c r="AY1261" s="18" t="s">
        <v>157</v>
      </c>
      <c r="BE1261" s="217">
        <f>IF(N1261="základní",J1261,0)</f>
        <v>0</v>
      </c>
      <c r="BF1261" s="217">
        <f>IF(N1261="snížená",J1261,0)</f>
        <v>0</v>
      </c>
      <c r="BG1261" s="217">
        <f>IF(N1261="zákl. přenesená",J1261,0)</f>
        <v>0</v>
      </c>
      <c r="BH1261" s="217">
        <f>IF(N1261="sníž. přenesená",J1261,0)</f>
        <v>0</v>
      </c>
      <c r="BI1261" s="217">
        <f>IF(N1261="nulová",J1261,0)</f>
        <v>0</v>
      </c>
      <c r="BJ1261" s="18" t="s">
        <v>86</v>
      </c>
      <c r="BK1261" s="217">
        <f>ROUND(I1261*H1261,2)</f>
        <v>0</v>
      </c>
      <c r="BL1261" s="18" t="s">
        <v>2451</v>
      </c>
      <c r="BM1261" s="216" t="s">
        <v>2452</v>
      </c>
    </row>
    <row r="1262" s="2" customFormat="1">
      <c r="A1262" s="39"/>
      <c r="B1262" s="40"/>
      <c r="C1262" s="41"/>
      <c r="D1262" s="218" t="s">
        <v>166</v>
      </c>
      <c r="E1262" s="41"/>
      <c r="F1262" s="219" t="s">
        <v>2453</v>
      </c>
      <c r="G1262" s="41"/>
      <c r="H1262" s="41"/>
      <c r="I1262" s="220"/>
      <c r="J1262" s="41"/>
      <c r="K1262" s="41"/>
      <c r="L1262" s="45"/>
      <c r="M1262" s="221"/>
      <c r="N1262" s="222"/>
      <c r="O1262" s="85"/>
      <c r="P1262" s="85"/>
      <c r="Q1262" s="85"/>
      <c r="R1262" s="85"/>
      <c r="S1262" s="85"/>
      <c r="T1262" s="86"/>
      <c r="U1262" s="39"/>
      <c r="V1262" s="39"/>
      <c r="W1262" s="39"/>
      <c r="X1262" s="39"/>
      <c r="Y1262" s="39"/>
      <c r="Z1262" s="39"/>
      <c r="AA1262" s="39"/>
      <c r="AB1262" s="39"/>
      <c r="AC1262" s="39"/>
      <c r="AD1262" s="39"/>
      <c r="AE1262" s="39"/>
      <c r="AT1262" s="18" t="s">
        <v>166</v>
      </c>
      <c r="AU1262" s="18" t="s">
        <v>86</v>
      </c>
    </row>
    <row r="1263" s="13" customFormat="1">
      <c r="A1263" s="13"/>
      <c r="B1263" s="225"/>
      <c r="C1263" s="226"/>
      <c r="D1263" s="223" t="s">
        <v>170</v>
      </c>
      <c r="E1263" s="227" t="s">
        <v>19</v>
      </c>
      <c r="F1263" s="228" t="s">
        <v>2454</v>
      </c>
      <c r="G1263" s="226"/>
      <c r="H1263" s="229">
        <v>5</v>
      </c>
      <c r="I1263" s="230"/>
      <c r="J1263" s="226"/>
      <c r="K1263" s="226"/>
      <c r="L1263" s="231"/>
      <c r="M1263" s="232"/>
      <c r="N1263" s="233"/>
      <c r="O1263" s="233"/>
      <c r="P1263" s="233"/>
      <c r="Q1263" s="233"/>
      <c r="R1263" s="233"/>
      <c r="S1263" s="233"/>
      <c r="T1263" s="234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T1263" s="235" t="s">
        <v>170</v>
      </c>
      <c r="AU1263" s="235" t="s">
        <v>86</v>
      </c>
      <c r="AV1263" s="13" t="s">
        <v>88</v>
      </c>
      <c r="AW1263" s="13" t="s">
        <v>37</v>
      </c>
      <c r="AX1263" s="13" t="s">
        <v>78</v>
      </c>
      <c r="AY1263" s="235" t="s">
        <v>157</v>
      </c>
    </row>
    <row r="1264" s="2" customFormat="1" ht="16.5" customHeight="1">
      <c r="A1264" s="39"/>
      <c r="B1264" s="40"/>
      <c r="C1264" s="205" t="s">
        <v>2455</v>
      </c>
      <c r="D1264" s="205" t="s">
        <v>159</v>
      </c>
      <c r="E1264" s="206" t="s">
        <v>2456</v>
      </c>
      <c r="F1264" s="207" t="s">
        <v>2457</v>
      </c>
      <c r="G1264" s="208" t="s">
        <v>2450</v>
      </c>
      <c r="H1264" s="209">
        <v>15</v>
      </c>
      <c r="I1264" s="210"/>
      <c r="J1264" s="211">
        <f>ROUND(I1264*H1264,2)</f>
        <v>0</v>
      </c>
      <c r="K1264" s="207" t="s">
        <v>175</v>
      </c>
      <c r="L1264" s="45"/>
      <c r="M1264" s="212" t="s">
        <v>19</v>
      </c>
      <c r="N1264" s="213" t="s">
        <v>49</v>
      </c>
      <c r="O1264" s="85"/>
      <c r="P1264" s="214">
        <f>O1264*H1264</f>
        <v>0</v>
      </c>
      <c r="Q1264" s="214">
        <v>0</v>
      </c>
      <c r="R1264" s="214">
        <f>Q1264*H1264</f>
        <v>0</v>
      </c>
      <c r="S1264" s="214">
        <v>0</v>
      </c>
      <c r="T1264" s="215">
        <f>S1264*H1264</f>
        <v>0</v>
      </c>
      <c r="U1264" s="39"/>
      <c r="V1264" s="39"/>
      <c r="W1264" s="39"/>
      <c r="X1264" s="39"/>
      <c r="Y1264" s="39"/>
      <c r="Z1264" s="39"/>
      <c r="AA1264" s="39"/>
      <c r="AB1264" s="39"/>
      <c r="AC1264" s="39"/>
      <c r="AD1264" s="39"/>
      <c r="AE1264" s="39"/>
      <c r="AR1264" s="216" t="s">
        <v>2451</v>
      </c>
      <c r="AT1264" s="216" t="s">
        <v>159</v>
      </c>
      <c r="AU1264" s="216" t="s">
        <v>86</v>
      </c>
      <c r="AY1264" s="18" t="s">
        <v>157</v>
      </c>
      <c r="BE1264" s="217">
        <f>IF(N1264="základní",J1264,0)</f>
        <v>0</v>
      </c>
      <c r="BF1264" s="217">
        <f>IF(N1264="snížená",J1264,0)</f>
        <v>0</v>
      </c>
      <c r="BG1264" s="217">
        <f>IF(N1264="zákl. přenesená",J1264,0)</f>
        <v>0</v>
      </c>
      <c r="BH1264" s="217">
        <f>IF(N1264="sníž. přenesená",J1264,0)</f>
        <v>0</v>
      </c>
      <c r="BI1264" s="217">
        <f>IF(N1264="nulová",J1264,0)</f>
        <v>0</v>
      </c>
      <c r="BJ1264" s="18" t="s">
        <v>86</v>
      </c>
      <c r="BK1264" s="217">
        <f>ROUND(I1264*H1264,2)</f>
        <v>0</v>
      </c>
      <c r="BL1264" s="18" t="s">
        <v>2451</v>
      </c>
      <c r="BM1264" s="216" t="s">
        <v>2458</v>
      </c>
    </row>
    <row r="1265" s="2" customFormat="1">
      <c r="A1265" s="39"/>
      <c r="B1265" s="40"/>
      <c r="C1265" s="41"/>
      <c r="D1265" s="218" t="s">
        <v>166</v>
      </c>
      <c r="E1265" s="41"/>
      <c r="F1265" s="219" t="s">
        <v>2459</v>
      </c>
      <c r="G1265" s="41"/>
      <c r="H1265" s="41"/>
      <c r="I1265" s="220"/>
      <c r="J1265" s="41"/>
      <c r="K1265" s="41"/>
      <c r="L1265" s="45"/>
      <c r="M1265" s="221"/>
      <c r="N1265" s="222"/>
      <c r="O1265" s="85"/>
      <c r="P1265" s="85"/>
      <c r="Q1265" s="85"/>
      <c r="R1265" s="85"/>
      <c r="S1265" s="85"/>
      <c r="T1265" s="86"/>
      <c r="U1265" s="39"/>
      <c r="V1265" s="39"/>
      <c r="W1265" s="39"/>
      <c r="X1265" s="39"/>
      <c r="Y1265" s="39"/>
      <c r="Z1265" s="39"/>
      <c r="AA1265" s="39"/>
      <c r="AB1265" s="39"/>
      <c r="AC1265" s="39"/>
      <c r="AD1265" s="39"/>
      <c r="AE1265" s="39"/>
      <c r="AT1265" s="18" t="s">
        <v>166</v>
      </c>
      <c r="AU1265" s="18" t="s">
        <v>86</v>
      </c>
    </row>
    <row r="1266" s="13" customFormat="1">
      <c r="A1266" s="13"/>
      <c r="B1266" s="225"/>
      <c r="C1266" s="226"/>
      <c r="D1266" s="223" t="s">
        <v>170</v>
      </c>
      <c r="E1266" s="227" t="s">
        <v>19</v>
      </c>
      <c r="F1266" s="228" t="s">
        <v>2460</v>
      </c>
      <c r="G1266" s="226"/>
      <c r="H1266" s="229">
        <v>15</v>
      </c>
      <c r="I1266" s="230"/>
      <c r="J1266" s="226"/>
      <c r="K1266" s="226"/>
      <c r="L1266" s="231"/>
      <c r="M1266" s="257"/>
      <c r="N1266" s="258"/>
      <c r="O1266" s="258"/>
      <c r="P1266" s="258"/>
      <c r="Q1266" s="258"/>
      <c r="R1266" s="258"/>
      <c r="S1266" s="258"/>
      <c r="T1266" s="259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  <c r="AE1266" s="13"/>
      <c r="AT1266" s="235" t="s">
        <v>170</v>
      </c>
      <c r="AU1266" s="235" t="s">
        <v>86</v>
      </c>
      <c r="AV1266" s="13" t="s">
        <v>88</v>
      </c>
      <c r="AW1266" s="13" t="s">
        <v>37</v>
      </c>
      <c r="AX1266" s="13" t="s">
        <v>78</v>
      </c>
      <c r="AY1266" s="235" t="s">
        <v>157</v>
      </c>
    </row>
    <row r="1267" s="2" customFormat="1" ht="6.96" customHeight="1">
      <c r="A1267" s="39"/>
      <c r="B1267" s="60"/>
      <c r="C1267" s="61"/>
      <c r="D1267" s="61"/>
      <c r="E1267" s="61"/>
      <c r="F1267" s="61"/>
      <c r="G1267" s="61"/>
      <c r="H1267" s="61"/>
      <c r="I1267" s="61"/>
      <c r="J1267" s="61"/>
      <c r="K1267" s="61"/>
      <c r="L1267" s="45"/>
      <c r="M1267" s="39"/>
      <c r="O1267" s="39"/>
      <c r="P1267" s="39"/>
      <c r="Q1267" s="39"/>
      <c r="R1267" s="39"/>
      <c r="S1267" s="39"/>
      <c r="T1267" s="39"/>
      <c r="U1267" s="39"/>
      <c r="V1267" s="39"/>
      <c r="W1267" s="39"/>
      <c r="X1267" s="39"/>
      <c r="Y1267" s="39"/>
      <c r="Z1267" s="39"/>
      <c r="AA1267" s="39"/>
      <c r="AB1267" s="39"/>
      <c r="AC1267" s="39"/>
      <c r="AD1267" s="39"/>
      <c r="AE1267" s="39"/>
    </row>
  </sheetData>
  <sheetProtection sheet="1" autoFilter="0" formatColumns="0" formatRows="0" objects="1" scenarios="1" spinCount="100000" saltValue="OisNZuoCjNhs5vobR8SH1TSuxGBgDggt8yHL8A9+KWte8V/kbiZnJK4ZEWbBU6QKgSClJ5dwKRc9ceZbZVNBjw==" hashValue="O5uWJ6PGlTq2RoWaV4gmWJabwSLixX3TB4+b+dNhrZPaSGfvg09UjSodjyjP2J1FFQH24ljsL0n9ysgDmutA2w==" algorithmName="SHA-512" password="CC35"/>
  <autoFilter ref="C112:K1266"/>
  <mergeCells count="9">
    <mergeCell ref="E7:H7"/>
    <mergeCell ref="E9:H9"/>
    <mergeCell ref="E18:H18"/>
    <mergeCell ref="E27:H27"/>
    <mergeCell ref="E48:H48"/>
    <mergeCell ref="E50:H50"/>
    <mergeCell ref="E103:H103"/>
    <mergeCell ref="E105:H105"/>
    <mergeCell ref="L2:V2"/>
  </mergeCells>
  <hyperlinks>
    <hyperlink ref="F117" r:id="rId1" display="https://podminky.urs.cz/item/CS_URS_2025_01/113106123"/>
    <hyperlink ref="F121" r:id="rId2" display="https://podminky.urs.cz/item/CS_URS_2025_02/131251100"/>
    <hyperlink ref="F124" r:id="rId3" display="https://podminky.urs.cz/item/CS_URS_2025_02/131251102"/>
    <hyperlink ref="F127" r:id="rId4" display="https://podminky.urs.cz/item/CS_URS_2025_02/131251104"/>
    <hyperlink ref="F132" r:id="rId5" display="https://podminky.urs.cz/item/CS_URS_2025_02/132251101"/>
    <hyperlink ref="F137" r:id="rId6" display="https://podminky.urs.cz/item/CS_URS_2025_01/132251103"/>
    <hyperlink ref="F140" r:id="rId7" display="https://podminky.urs.cz/item/CS_URS_2025_02/162751117"/>
    <hyperlink ref="F145" r:id="rId8" display="https://podminky.urs.cz/item/CS_URS_2025_02/162751119"/>
    <hyperlink ref="F148" r:id="rId9" display="https://podminky.urs.cz/item/CS_URS_2025_02/171201231"/>
    <hyperlink ref="F152" r:id="rId10" display="https://podminky.urs.cz/item/CS_URS_2025_02/174151101"/>
    <hyperlink ref="F157" r:id="rId11" display="https://podminky.urs.cz/item/CS_URS_2025_02/174251101"/>
    <hyperlink ref="F162" r:id="rId12" display="https://podminky.urs.cz/item/CS_URS_2025_02/175111101"/>
    <hyperlink ref="F170" r:id="rId13" display="https://podminky.urs.cz/item/CS_URS_2025_02/181951112"/>
    <hyperlink ref="F174" r:id="rId14" display="https://podminky.urs.cz/item/CS_URS_2025_01/183102321"/>
    <hyperlink ref="F179" r:id="rId15" display="https://podminky.urs.cz/item/CS_URS_2025_01/184102126"/>
    <hyperlink ref="F182" r:id="rId16" display="https://podminky.urs.cz/item/CS_URS_2025_01/184215136"/>
    <hyperlink ref="F187" r:id="rId17" display="https://podminky.urs.cz/item/CS_URS_2025_01/184401122"/>
    <hyperlink ref="F191" r:id="rId18" display="https://podminky.urs.cz/item/CS_URS_2025_01/213141111"/>
    <hyperlink ref="F196" r:id="rId19" display="https://podminky.urs.cz/item/CS_URS_2025_02/270002102"/>
    <hyperlink ref="F201" r:id="rId20" display="https://podminky.urs.cz/item/CS_URS_2025_02/270002112"/>
    <hyperlink ref="F206" r:id="rId21" display="https://podminky.urs.cz/item/CS_URS_2025_02/270002122"/>
    <hyperlink ref="F211" r:id="rId22" display="https://podminky.urs.cz/item/CS_URS_2025_02/271532212"/>
    <hyperlink ref="F214" r:id="rId23" display="https://podminky.urs.cz/item/CS_URS_2025_02/271562211"/>
    <hyperlink ref="F217" r:id="rId24" display="https://podminky.urs.cz/item/CS_URS_2025_02/273321311"/>
    <hyperlink ref="F220" r:id="rId25" display="https://podminky.urs.cz/item/CS_URS_2025_02/273351121"/>
    <hyperlink ref="F223" r:id="rId26" display="https://podminky.urs.cz/item/CS_URS_2025_02/273351122"/>
    <hyperlink ref="F225" r:id="rId27" display="https://podminky.urs.cz/item/CS_URS_2025_02/273362021"/>
    <hyperlink ref="F228" r:id="rId28" display="https://podminky.urs.cz/item/CS_URS_2025_02/274313711"/>
    <hyperlink ref="F232" r:id="rId29" display="https://podminky.urs.cz/item/CS_URS_2025_02/274352241"/>
    <hyperlink ref="F236" r:id="rId30" display="https://podminky.urs.cz/item/CS_URS_2025_02/274352242"/>
    <hyperlink ref="F238" r:id="rId31" display="https://podminky.urs.cz/item/CS_URS_2025_02/279113133"/>
    <hyperlink ref="F241" r:id="rId32" display="https://podminky.urs.cz/item/CS_URS_2025_02/279113134"/>
    <hyperlink ref="F245" r:id="rId33" display="https://podminky.urs.cz/item/CS_URS_2025_02/311235131"/>
    <hyperlink ref="F248" r:id="rId34" display="https://podminky.urs.cz/item/CS_URS_2025_02/311235151"/>
    <hyperlink ref="F257" r:id="rId35" display="https://podminky.urs.cz/item/CS_URS_2025_02/311238935"/>
    <hyperlink ref="F260" r:id="rId36" display="https://podminky.urs.cz/item/CS_URS_2025_02/311238937"/>
    <hyperlink ref="F264" r:id="rId37" display="https://podminky.urs.cz/item/CS_URS_2025_02/317168022"/>
    <hyperlink ref="F267" r:id="rId38" display="https://podminky.urs.cz/item/CS_URS_2025_02/317168052"/>
    <hyperlink ref="F270" r:id="rId39" display="https://podminky.urs.cz/item/CS_URS_2025_02/317168053"/>
    <hyperlink ref="F273" r:id="rId40" display="https://podminky.urs.cz/item/CS_URS_2025_02/317941121"/>
    <hyperlink ref="F281" r:id="rId41" display="https://podminky.urs.cz/item/CS_URS_2025_02/342244221"/>
    <hyperlink ref="F289" r:id="rId42" display="https://podminky.urs.cz/item/CS_URS_2025_02/411324545"/>
    <hyperlink ref="F292" r:id="rId43" display="https://podminky.urs.cz/item/CS_URS_2025_02/411351011"/>
    <hyperlink ref="F295" r:id="rId44" display="https://podminky.urs.cz/item/CS_URS_2025_02/411351012"/>
    <hyperlink ref="F297" r:id="rId45" display="https://podminky.urs.cz/item/CS_URS_2025_02/411352103"/>
    <hyperlink ref="F300" r:id="rId46" display="https://podminky.urs.cz/item/CS_URS_2025_02/411352104"/>
    <hyperlink ref="F302" r:id="rId47" display="https://podminky.urs.cz/item/CS_URS_2025_02/411354313"/>
    <hyperlink ref="F305" r:id="rId48" display="https://podminky.urs.cz/item/CS_URS_2025_02/411354314"/>
    <hyperlink ref="F307" r:id="rId49" display="https://podminky.urs.cz/item/CS_URS_2025_02/411359111"/>
    <hyperlink ref="F310" r:id="rId50" display="https://podminky.urs.cz/item/CS_URS_2025_02/411361821"/>
    <hyperlink ref="F314" r:id="rId51" display="https://podminky.urs.cz/item/CS_URS_2025_02/411362021"/>
    <hyperlink ref="F317" r:id="rId52" display="https://podminky.urs.cz/item/CS_URS_2025_02/417321414"/>
    <hyperlink ref="F320" r:id="rId53" display="https://podminky.urs.cz/item/CS_URS_2025_02/417351115"/>
    <hyperlink ref="F323" r:id="rId54" display="https://podminky.urs.cz/item/CS_URS_2025_02/417351116"/>
    <hyperlink ref="F325" r:id="rId55" display="https://podminky.urs.cz/item/CS_URS_2025_02/417361821"/>
    <hyperlink ref="F328" r:id="rId56" display="https://podminky.urs.cz/item/CS_URS_2025_02/451573111"/>
    <hyperlink ref="F335" r:id="rId57" display="https://podminky.urs.cz/item/CS_URS_2025_02/564710001"/>
    <hyperlink ref="F338" r:id="rId58" display="https://podminky.urs.cz/item/CS_URS_2025_02/564851011"/>
    <hyperlink ref="F341" r:id="rId59" display="https://podminky.urs.cz/item/CS_URS_2025_02/594111112"/>
    <hyperlink ref="F350" r:id="rId60" display="https://podminky.urs.cz/item/CS_URS_2025_01/622142001"/>
    <hyperlink ref="F354" r:id="rId61" display="https://podminky.urs.cz/item/CS_URS_2025_02/612131101"/>
    <hyperlink ref="F373" r:id="rId62" display="https://podminky.urs.cz/item/CS_URS_2025_02/612322121"/>
    <hyperlink ref="F378" r:id="rId63" display="https://podminky.urs.cz/item/CS_URS_2025_02/622131101"/>
    <hyperlink ref="F381" r:id="rId64" display="https://podminky.urs.cz/item/CS_URS_2025_02/622321121"/>
    <hyperlink ref="F386" r:id="rId65" display="https://podminky.urs.cz/item/CS_URS_2025_02/622321141"/>
    <hyperlink ref="F389" r:id="rId66" display="https://podminky.urs.cz/item/CS_URS_2025_02/631311122"/>
    <hyperlink ref="F392" r:id="rId67" display="https://podminky.urs.cz/item/CS_URS_2025_02/631311125"/>
    <hyperlink ref="F395" r:id="rId68" display="https://podminky.urs.cz/item/CS_URS_2025_02/631319012"/>
    <hyperlink ref="F398" r:id="rId69" display="https://podminky.urs.cz/item/CS_URS_2025_02/631319173"/>
    <hyperlink ref="F401" r:id="rId70" display="https://podminky.urs.cz/item/CS_URS_2025_02/631362021"/>
    <hyperlink ref="F404" r:id="rId71" display="https://podminky.urs.cz/item/CS_URS_2025_02/632450121"/>
    <hyperlink ref="F407" r:id="rId72" display="https://podminky.urs.cz/item/CS_URS_2025_02/632451101"/>
    <hyperlink ref="F410" r:id="rId73" display="https://podminky.urs.cz/item/CS_URS_2025_02/632451436"/>
    <hyperlink ref="F413" r:id="rId74" display="https://podminky.urs.cz/item/CS_URS_2025_02/642942111"/>
    <hyperlink ref="F420" r:id="rId75" display="https://podminky.urs.cz/item/CS_URS_2025_01/871181211"/>
    <hyperlink ref="F425" r:id="rId76" display="https://podminky.urs.cz/item/CS_URS_2025_02/871313122"/>
    <hyperlink ref="F430" r:id="rId77" display="https://podminky.urs.cz/item/CS_URS_2025_02/871353122"/>
    <hyperlink ref="F435" r:id="rId78" display="https://podminky.urs.cz/item/CS_URS_2025_02/894812006"/>
    <hyperlink ref="F438" r:id="rId79" display="https://podminky.urs.cz/item/CS_URS_2025_02/894812033"/>
    <hyperlink ref="F441" r:id="rId80" display="https://podminky.urs.cz/item/CS_URS_2025_02/894812041"/>
    <hyperlink ref="F444" r:id="rId81" display="https://podminky.urs.cz/item/CS_URS_2025_02/894812062"/>
    <hyperlink ref="F447" r:id="rId82" display="https://podminky.urs.cz/item/CS_URS_2025_01/899721111"/>
    <hyperlink ref="F450" r:id="rId83" display="https://podminky.urs.cz/item/CS_URS_2025_01/899722112"/>
    <hyperlink ref="F454" r:id="rId84" display="https://podminky.urs.cz/item/CS_URS_2025_01/916111123"/>
    <hyperlink ref="F459" r:id="rId85" display="https://podminky.urs.cz/item/CS_URS_2025_02/949101111"/>
    <hyperlink ref="F462" r:id="rId86" display="https://podminky.urs.cz/item/CS_URS_2025_02/949101112"/>
    <hyperlink ref="F466" r:id="rId87" display="https://podminky.urs.cz/item/CS_URS_2025_01/952901111"/>
    <hyperlink ref="F469" r:id="rId88" display="https://podminky.urs.cz/item/CS_URS_2025_01/953943113"/>
    <hyperlink ref="F474" r:id="rId89" display="https://podminky.urs.cz/item/CS_URS_2025_02/953943211"/>
    <hyperlink ref="F478" r:id="rId90" display="https://podminky.urs.cz/item/CS_URS_2025_01/953945111"/>
    <hyperlink ref="F481" r:id="rId91" display="https://podminky.urs.cz/item/CS_URS_2025_02/953961214"/>
    <hyperlink ref="F484" r:id="rId92" display="https://podminky.urs.cz/item/CS_URS_2025_02/953965133"/>
    <hyperlink ref="F492" r:id="rId93" display="https://podminky.urs.cz/item/CS_URS_2025_01/113204111"/>
    <hyperlink ref="F495" r:id="rId94" display="https://podminky.urs.cz/item/CS_URS_2025_01/981013212"/>
    <hyperlink ref="F498" r:id="rId95" display="https://podminky.urs.cz/item/CS_URS_2025_01/981513116"/>
    <hyperlink ref="F502" r:id="rId96" display="https://podminky.urs.cz/item/CS_URS_2025_01/997006012"/>
    <hyperlink ref="F504" r:id="rId97" display="https://podminky.urs.cz/item/CS_URS_2025_01/997006512"/>
    <hyperlink ref="F506" r:id="rId98" display="https://podminky.urs.cz/item/CS_URS_2025_01/997006519"/>
    <hyperlink ref="F509" r:id="rId99" display="https://podminky.urs.cz/item/CS_URS_2025_01/997013811"/>
    <hyperlink ref="F511" r:id="rId100" display="https://podminky.urs.cz/item/CS_URS_2025_01/997013861"/>
    <hyperlink ref="F514" r:id="rId101" display="https://podminky.urs.cz/item/CS_URS_2025_02/998011001"/>
    <hyperlink ref="F518" r:id="rId102" display="https://podminky.urs.cz/item/CS_URS_2025_02/711111001"/>
    <hyperlink ref="F523" r:id="rId103" display="https://podminky.urs.cz/item/CS_URS_2025_02/711112001"/>
    <hyperlink ref="F529" r:id="rId104" display="https://podminky.urs.cz/item/CS_URS_2025_02/711141559"/>
    <hyperlink ref="F539" r:id="rId105" display="https://podminky.urs.cz/item/CS_URS_2025_02/711142559"/>
    <hyperlink ref="F553" r:id="rId106" display="https://podminky.urs.cz/item/CS_URS_2025_01/711161232"/>
    <hyperlink ref="F556" r:id="rId107" display="https://podminky.urs.cz/item/CS_URS_2025_01/711161383"/>
    <hyperlink ref="F559" r:id="rId108" display="https://podminky.urs.cz/item/CS_URS_2025_02/998711201"/>
    <hyperlink ref="F562" r:id="rId109" display="https://podminky.urs.cz/item/CS_URS_2025_02/712311101"/>
    <hyperlink ref="F567" r:id="rId110" display="https://podminky.urs.cz/item/CS_URS_2025_02/712331111"/>
    <hyperlink ref="F572" r:id="rId111" display="https://podminky.urs.cz/item/CS_URS_2025_02/712341559"/>
    <hyperlink ref="F586" r:id="rId112" display="https://podminky.urs.cz/item/CS_URS_2025_02/712391176"/>
    <hyperlink ref="F594" r:id="rId113" display="https://podminky.urs.cz/item/CS_URS_2025_02/712771255"/>
    <hyperlink ref="F598" r:id="rId114" display="https://podminky.urs.cz/item/CS_URS_2025_02/712771271"/>
    <hyperlink ref="F603" r:id="rId115" display="https://podminky.urs.cz/item/CS_URS_2025_02/712771331"/>
    <hyperlink ref="F608" r:id="rId116" display="https://podminky.urs.cz/item/CS_URS_2025_02/712771401"/>
    <hyperlink ref="F614" r:id="rId117" display="https://podminky.urs.cz/item/CS_URS_2025_02/712771521"/>
    <hyperlink ref="F619" r:id="rId118" display="https://podminky.urs.cz/item/CS_URS_2025_02/712771601"/>
    <hyperlink ref="F624" r:id="rId119" display="https://podminky.urs.cz/item/CS_URS_2025_02/712771611"/>
    <hyperlink ref="F629" r:id="rId120" display="https://podminky.urs.cz/item/CS_URS_2025_02/712998004"/>
    <hyperlink ref="F633" r:id="rId121" display="https://podminky.urs.cz/item/CS_URS_2025_02/712998106"/>
    <hyperlink ref="F637" r:id="rId122" display="https://podminky.urs.cz/item/CS_URS_2025_02/998712201"/>
    <hyperlink ref="F640" r:id="rId123" display="https://podminky.urs.cz/item/CS_URS_2025_02/713121111"/>
    <hyperlink ref="F645" r:id="rId124" display="https://podminky.urs.cz/item/CS_URS_2025_01/713131672"/>
    <hyperlink ref="F650" r:id="rId125" display="https://podminky.urs.cz/item/CS_URS_2025_02/713141212"/>
    <hyperlink ref="F655" r:id="rId126" display="https://podminky.urs.cz/item/CS_URS_2025_02/713141336"/>
    <hyperlink ref="F661" r:id="rId127" display="https://podminky.urs.cz/item/CS_URS_2025_02/713191132"/>
    <hyperlink ref="F666" r:id="rId128" display="https://podminky.urs.cz/item/CS_URS_2025_02/998713201"/>
    <hyperlink ref="F669" r:id="rId129" display="https://podminky.urs.cz/item/CS_URS_2025_02/721173401"/>
    <hyperlink ref="F672" r:id="rId130" display="https://podminky.urs.cz/item/CS_URS_2025_02/721173402"/>
    <hyperlink ref="F675" r:id="rId131" display="https://podminky.urs.cz/item/CS_URS_2025_02/721173403"/>
    <hyperlink ref="F678" r:id="rId132" display="https://podminky.urs.cz/item/CS_URS_2025_02/721174042"/>
    <hyperlink ref="F681" r:id="rId133" display="https://podminky.urs.cz/item/CS_URS_2025_02/721174043"/>
    <hyperlink ref="F684" r:id="rId134" display="https://podminky.urs.cz/item/CS_URS_2025_02/721174055"/>
    <hyperlink ref="F687" r:id="rId135" display="https://podminky.urs.cz/item/CS_URS_2025_02/721194104"/>
    <hyperlink ref="F690" r:id="rId136" display="https://podminky.urs.cz/item/CS_URS_2025_02/721194105"/>
    <hyperlink ref="F693" r:id="rId137" display="https://podminky.urs.cz/item/CS_URS_2025_02/721194109"/>
    <hyperlink ref="F696" r:id="rId138" display="https://podminky.urs.cz/item/CS_URS_2025_02/721233102"/>
    <hyperlink ref="F699" r:id="rId139" display="https://podminky.urs.cz/item/CS_URS_2025_02/721273153"/>
    <hyperlink ref="F702" r:id="rId140" display="https://podminky.urs.cz/item/CS_URS_2025_02/721274121"/>
    <hyperlink ref="F705" r:id="rId141" display="https://podminky.urs.cz/item/CS_URS_2025_02/721274123"/>
    <hyperlink ref="F708" r:id="rId142" display="https://podminky.urs.cz/item/CS_URS_2025_02/721290111"/>
    <hyperlink ref="F711" r:id="rId143" display="https://podminky.urs.cz/item/CS_URS_2025_02/721290112"/>
    <hyperlink ref="F716" r:id="rId144" display="https://podminky.urs.cz/item/CS_URS_2025_01/998721201"/>
    <hyperlink ref="F719" r:id="rId145" display="https://podminky.urs.cz/item/CS_URS_2025_02/722174003"/>
    <hyperlink ref="F723" r:id="rId146" display="https://podminky.urs.cz/item/CS_URS_2025_02/722174004"/>
    <hyperlink ref="F727" r:id="rId147" display="https://podminky.urs.cz/item/CS_URS_2025_02/722174005"/>
    <hyperlink ref="F731" r:id="rId148" display="https://podminky.urs.cz/item/CS_URS_2025_02/722181231"/>
    <hyperlink ref="F734" r:id="rId149" display="https://podminky.urs.cz/item/CS_URS_2025_02/722181232"/>
    <hyperlink ref="F737" r:id="rId150" display="https://podminky.urs.cz/item/CS_URS_2025_02/722181241"/>
    <hyperlink ref="F740" r:id="rId151" display="https://podminky.urs.cz/item/CS_URS_2025_02/722181242"/>
    <hyperlink ref="F743" r:id="rId152" display="https://podminky.urs.cz/item/CS_URS_2025_02/722220111"/>
    <hyperlink ref="F746" r:id="rId153" display="https://podminky.urs.cz/item/CS_URS_2025_02/722220151"/>
    <hyperlink ref="F749" r:id="rId154" display="https://podminky.urs.cz/item/CS_URS_2025_02/722220231"/>
    <hyperlink ref="F752" r:id="rId155" display="https://podminky.urs.cz/item/CS_URS_2025_02/722224116"/>
    <hyperlink ref="F755" r:id="rId156" display="https://podminky.urs.cz/item/CS_URS_2025_02/722232046"/>
    <hyperlink ref="F758" r:id="rId157" display="https://podminky.urs.cz/item/CS_URS_2025_02/722290234"/>
    <hyperlink ref="F760" r:id="rId158" display="https://podminky.urs.cz/item/CS_URS_2025_02/722290246"/>
    <hyperlink ref="F765" r:id="rId159" display="https://podminky.urs.cz/item/CS_URS_2025_01/998722201"/>
    <hyperlink ref="F768" r:id="rId160" display="https://podminky.urs.cz/item/CS_URS_2025_02/725112022"/>
    <hyperlink ref="F771" r:id="rId161" display="https://podminky.urs.cz/item/CS_URS_2025_02/725112023"/>
    <hyperlink ref="F774" r:id="rId162" display="https://podminky.urs.cz/item/CS_URS_2025_02/725121521"/>
    <hyperlink ref="F777" r:id="rId163" display="https://podminky.urs.cz/item/CS_URS_2025_02/725211661"/>
    <hyperlink ref="F780" r:id="rId164" display="https://podminky.urs.cz/item/CS_URS_2025_02/725211681"/>
    <hyperlink ref="F783" r:id="rId165" display="https://podminky.urs.cz/item/CS_URS_2025_02/725291652"/>
    <hyperlink ref="F787" r:id="rId166" display="https://podminky.urs.cz/item/CS_URS_2025_02/725291653"/>
    <hyperlink ref="F793" r:id="rId167" display="https://podminky.urs.cz/item/CS_URS_2025_02/725291664"/>
    <hyperlink ref="F797" r:id="rId168" display="https://podminky.urs.cz/item/CS_URS_2025_02/725291666"/>
    <hyperlink ref="F801" r:id="rId169" display="https://podminky.urs.cz/item/CS_URS_2025_02/725291667"/>
    <hyperlink ref="F809" r:id="rId170" display="https://podminky.urs.cz/item/CS_URS_2025_02/725291668"/>
    <hyperlink ref="F813" r:id="rId171" display="https://podminky.urs.cz/item/CS_URS_2025_02/725291669"/>
    <hyperlink ref="F817" r:id="rId172" display="https://podminky.urs.cz/item/CS_URS_2025_02/725291670"/>
    <hyperlink ref="F821" r:id="rId173" display="https://podminky.urs.cz/item/CS_URS_2025_02/725291680"/>
    <hyperlink ref="F825" r:id="rId174" display="https://podminky.urs.cz/item/CS_URS_2025_02/725331111"/>
    <hyperlink ref="F828" r:id="rId175" display="https://podminky.urs.cz/item/CS_URS_2025_02/725532122"/>
    <hyperlink ref="F831" r:id="rId176" display="https://podminky.urs.cz/item/CS_URS_2025_02/725813111"/>
    <hyperlink ref="F836" r:id="rId177" display="https://podminky.urs.cz/item/CS_URS_2025_02/725821312"/>
    <hyperlink ref="F839" r:id="rId178" display="https://podminky.urs.cz/item/CS_URS_2025_02/725822611"/>
    <hyperlink ref="F842" r:id="rId179" display="https://podminky.urs.cz/item/CS_URS_2025_02/725829131"/>
    <hyperlink ref="F846" r:id="rId180" display="https://podminky.urs.cz/item/CS_URS_2025_02/725861102"/>
    <hyperlink ref="F849" r:id="rId181" display="https://podminky.urs.cz/item/CS_URS_2025_02/725865411"/>
    <hyperlink ref="F852" r:id="rId182" display="https://podminky.urs.cz/item/CS_URS_2025_02/725980123"/>
    <hyperlink ref="F859" r:id="rId183" display="https://podminky.urs.cz/item/CS_URS_2025_01/998725201"/>
    <hyperlink ref="F862" r:id="rId184" display="https://podminky.urs.cz/item/CS_URS_2025_02/726131041"/>
    <hyperlink ref="F864" r:id="rId185" display="https://podminky.urs.cz/item/CS_URS_2025_02/726131043"/>
    <hyperlink ref="F866" r:id="rId186" display="https://podminky.urs.cz/item/CS_URS_2025_02/726191001"/>
    <hyperlink ref="F869" r:id="rId187" display="https://podminky.urs.cz/item/CS_URS_2025_02/726191002"/>
    <hyperlink ref="F872" r:id="rId188" display="https://podminky.urs.cz/item/CS_URS_2025_02/726191011"/>
    <hyperlink ref="F876" r:id="rId189" display="https://podminky.urs.cz/item/CS_URS_2025_02/998726211"/>
    <hyperlink ref="F879" r:id="rId190" display="https://podminky.urs.cz/item/CS_URS_2025_02/741112001"/>
    <hyperlink ref="F885" r:id="rId191" display="https://podminky.urs.cz/item/CS_URS_2025_02/741112061"/>
    <hyperlink ref="F889" r:id="rId192" display="https://podminky.urs.cz/item/CS_URS_2025_02/741112101"/>
    <hyperlink ref="F893" r:id="rId193" display="https://podminky.urs.cz/item/CS_URS_2025_02/741120001"/>
    <hyperlink ref="F898" r:id="rId194" display="https://podminky.urs.cz/item/CS_URS_2025_02/741122011"/>
    <hyperlink ref="F903" r:id="rId195" display="https://podminky.urs.cz/item/CS_URS_2025_02/741122015"/>
    <hyperlink ref="F908" r:id="rId196" display="https://podminky.urs.cz/item/CS_URS_2025_02/741122016"/>
    <hyperlink ref="F913" r:id="rId197" display="https://podminky.urs.cz/item/CS_URS_2025_02/741122031"/>
    <hyperlink ref="F918" r:id="rId198" display="https://podminky.urs.cz/item/CS_URS_2025_02/741122144"/>
    <hyperlink ref="F923" r:id="rId199" display="https://podminky.urs.cz/item/CS_URS_2025_02/741210001"/>
    <hyperlink ref="F930" r:id="rId200" display="https://podminky.urs.cz/item/CS_URS_2025_02/741310101"/>
    <hyperlink ref="F938" r:id="rId201" display="https://podminky.urs.cz/item/CS_URS_2025_02/741310123"/>
    <hyperlink ref="F946" r:id="rId202" display="https://podminky.urs.cz/item/CS_URS_2025_02/741310263"/>
    <hyperlink ref="F954" r:id="rId203" display="https://podminky.urs.cz/item/CS_URS_2025_02/741313007"/>
    <hyperlink ref="F958" r:id="rId204" display="https://podminky.urs.cz/item/CS_URS_2025_02/741372021"/>
    <hyperlink ref="F962" r:id="rId205" display="https://podminky.urs.cz/item/CS_URS_2025_02/741372061"/>
    <hyperlink ref="F968" r:id="rId206" display="https://podminky.urs.cz/item/CS_URS_2025_02/741410021"/>
    <hyperlink ref="F974" r:id="rId207" display="https://podminky.urs.cz/item/CS_URS_2025_02/741420022"/>
    <hyperlink ref="F978" r:id="rId208" display="https://podminky.urs.cz/item/CS_URS_2025_02/741450002"/>
    <hyperlink ref="F982" r:id="rId209" display="https://podminky.urs.cz/item/CS_URS_2025_02/741810002"/>
    <hyperlink ref="F984" r:id="rId210" display="https://podminky.urs.cz/item/CS_URS_2025_02/741820011"/>
    <hyperlink ref="F988" r:id="rId211" display="https://podminky.urs.cz/item/CS_URS_2025_02/998741201"/>
    <hyperlink ref="F991" r:id="rId212" display="https://podminky.urs.cz/item/CS_URS_2025_01/742350003"/>
    <hyperlink ref="F995" r:id="rId213" display="https://podminky.urs.cz/item/CS_URS_2025_01/998742201"/>
    <hyperlink ref="F998" r:id="rId214" display="https://podminky.urs.cz/item/CS_URS_2025_01/751133032"/>
    <hyperlink ref="F1004" r:id="rId215" display="https://podminky.urs.cz/item/CS_URS_2025_01/751398012"/>
    <hyperlink ref="F1008" r:id="rId216" display="https://podminky.urs.cz/item/CS_URS_2025_01/751510042"/>
    <hyperlink ref="F1011" r:id="rId217" display="https://podminky.urs.cz/item/CS_URS_2025_01/751514377"/>
    <hyperlink ref="F1015" r:id="rId218" display="https://podminky.urs.cz/item/CS_URS_2025_01/751792008"/>
    <hyperlink ref="F1020" r:id="rId219" display="https://podminky.urs.cz/item/CS_URS_2025_01/998751201"/>
    <hyperlink ref="F1023" r:id="rId220" display="https://podminky.urs.cz/item/CS_URS_2025_02/762361332"/>
    <hyperlink ref="F1026" r:id="rId221" display="https://podminky.urs.cz/item/CS_URS_2025_02/998762201"/>
    <hyperlink ref="F1029" r:id="rId222" display="https://podminky.urs.cz/item/CS_URS_2025_01/763111717"/>
    <hyperlink ref="F1033" r:id="rId223" display="https://podminky.urs.cz/item/CS_URS_2025_01/763111724"/>
    <hyperlink ref="F1037" r:id="rId224" display="https://podminky.urs.cz/item/CS_URS_2025_01/763111751"/>
    <hyperlink ref="F1041" r:id="rId225" display="https://podminky.urs.cz/item/CS_URS_2025_01/763111771"/>
    <hyperlink ref="F1045" r:id="rId226" display="https://podminky.urs.cz/item/CS_URS_2025_02/763113349"/>
    <hyperlink ref="F1049" r:id="rId227" display="https://podminky.urs.cz/item/CS_URS_2025_01/763121422"/>
    <hyperlink ref="F1053" r:id="rId228" display="https://podminky.urs.cz/item/CS_URS_2025_01/763121714"/>
    <hyperlink ref="F1057" r:id="rId229" display="https://podminky.urs.cz/item/CS_URS_2025_01/763121751"/>
    <hyperlink ref="F1061" r:id="rId230" display="https://podminky.urs.cz/item/CS_URS_2025_01/763121761"/>
    <hyperlink ref="F1065" r:id="rId231" display="https://podminky.urs.cz/item/CS_URS_2025_02/763411111"/>
    <hyperlink ref="F1068" r:id="rId232" display="https://podminky.urs.cz/item/CS_URS_2025_02/763411121"/>
    <hyperlink ref="F1071" r:id="rId233" display="https://podminky.urs.cz/item/CS_URS_2025_02/763411211"/>
    <hyperlink ref="F1074" r:id="rId234" display="https://podminky.urs.cz/item/CS_URS_2025_02/998763401"/>
    <hyperlink ref="F1077" r:id="rId235" display="https://podminky.urs.cz/item/CS_URS_2025_02/764002414"/>
    <hyperlink ref="F1082" r:id="rId236" display="https://podminky.urs.cz/item/CS_URS_2025_02/764214604"/>
    <hyperlink ref="F1085" r:id="rId237" display="https://podminky.urs.cz/item/CS_URS_2025_02/764226443"/>
    <hyperlink ref="F1088" r:id="rId238" display="https://podminky.urs.cz/item/CS_URS_2025_02/764315634"/>
    <hyperlink ref="F1091" r:id="rId239" display="https://podminky.urs.cz/item/CS_URS_2025_02/998764201"/>
    <hyperlink ref="F1094" r:id="rId240" display="https://podminky.urs.cz/item/CS_URS_2025_02/766417413"/>
    <hyperlink ref="F1100" r:id="rId241" display="https://podminky.urs.cz/item/CS_URS_2025_02/766417511"/>
    <hyperlink ref="F1106" r:id="rId242" display="https://podminky.urs.cz/item/CS_URS_2025_02/766417523"/>
    <hyperlink ref="F1111" r:id="rId243" display="https://podminky.urs.cz/item/CS_URS_2025_02/766660001"/>
    <hyperlink ref="F1119" r:id="rId244" display="https://podminky.urs.cz/item/CS_URS_2025_01/766660713"/>
    <hyperlink ref="F1125" r:id="rId245" display="https://podminky.urs.cz/item/CS_URS_2025_01/766660745"/>
    <hyperlink ref="F1131" r:id="rId246" display="https://podminky.urs.cz/item/CS_URS_2025_02/998766201"/>
    <hyperlink ref="F1134" r:id="rId247" display="https://podminky.urs.cz/item/CS_URS_2025_01/767531212"/>
    <hyperlink ref="F1139" r:id="rId248" display="https://podminky.urs.cz/item/CS_URS_2025_01/767531232"/>
    <hyperlink ref="F1144" r:id="rId249" display="https://podminky.urs.cz/item/CS_URS_2025_02/767620242"/>
    <hyperlink ref="F1150" r:id="rId250" display="https://podminky.urs.cz/item/CS_URS_2025_02/767627306"/>
    <hyperlink ref="F1153" r:id="rId251" display="https://podminky.urs.cz/item/CS_URS_2025_02/767627310"/>
    <hyperlink ref="F1156" r:id="rId252" display="https://podminky.urs.cz/item/CS_URS_2025_02/767640111"/>
    <hyperlink ref="F1161" r:id="rId253" display="https://podminky.urs.cz/item/CS_URS_2025_02/767995111"/>
    <hyperlink ref="F1166" r:id="rId254" display="https://podminky.urs.cz/item/CS_URS_2025_02/767995112"/>
    <hyperlink ref="F1171" r:id="rId255" display="https://podminky.urs.cz/item/CS_URS_2025_02/767995113"/>
    <hyperlink ref="F1176" r:id="rId256" display="https://podminky.urs.cz/item/CS_URS_2025_02/998767201"/>
    <hyperlink ref="F1179" r:id="rId257" display="https://podminky.urs.cz/item/CS_URS_2025_02/777111123"/>
    <hyperlink ref="F1182" r:id="rId258" display="https://podminky.urs.cz/item/CS_URS_2025_02/777131105"/>
    <hyperlink ref="F1184" r:id="rId259" display="https://podminky.urs.cz/item/CS_URS_2025_02/777511103"/>
    <hyperlink ref="F1188" r:id="rId260" display="https://podminky.urs.cz/item/CS_URS_2025_02/998777201"/>
    <hyperlink ref="F1191" r:id="rId261" display="https://podminky.urs.cz/item/CS_URS_2025_02/783101205"/>
    <hyperlink ref="F1195" r:id="rId262" display="https://podminky.urs.cz/item/CS_URS_2025_02/783101401"/>
    <hyperlink ref="F1199" r:id="rId263" display="https://podminky.urs.cz/item/CS_URS_2025_02/783113121"/>
    <hyperlink ref="F1203" r:id="rId264" display="https://podminky.urs.cz/item/CS_URS_2025_02/783163101"/>
    <hyperlink ref="F1207" r:id="rId265" display="https://podminky.urs.cz/item/CS_URS_2025_02/783164101"/>
    <hyperlink ref="F1211" r:id="rId266" display="https://podminky.urs.cz/item/CS_URS_2025_02/783168101"/>
    <hyperlink ref="F1215" r:id="rId267" display="https://podminky.urs.cz/item/CS_URS_2025_02/783301313"/>
    <hyperlink ref="F1218" r:id="rId268" display="https://podminky.urs.cz/item/CS_URS_2025_02/783301401"/>
    <hyperlink ref="F1221" r:id="rId269" display="https://podminky.urs.cz/item/CS_URS_2025_02/783314201"/>
    <hyperlink ref="F1224" r:id="rId270" display="https://podminky.urs.cz/item/CS_URS_2025_02/783315101"/>
    <hyperlink ref="F1227" r:id="rId271" display="https://podminky.urs.cz/item/CS_URS_2025_02/783317101"/>
    <hyperlink ref="F1231" r:id="rId272" display="https://podminky.urs.cz/item/CS_URS_2025_01/784111001"/>
    <hyperlink ref="F1234" r:id="rId273" display="https://podminky.urs.cz/item/CS_URS_2025_01/784181101"/>
    <hyperlink ref="F1237" r:id="rId274" display="https://podminky.urs.cz/item/CS_URS_2025_01/784211101"/>
    <hyperlink ref="F1242" r:id="rId275" display="https://podminky.urs.cz/item/CS_URS_2025_02/460171172"/>
    <hyperlink ref="F1245" r:id="rId276" display="https://podminky.urs.cz/item/CS_URS_2025_02/460451182"/>
    <hyperlink ref="F1248" r:id="rId277" display="https://podminky.urs.cz/item/CS_URS_2025_02/460661111"/>
    <hyperlink ref="F1251" r:id="rId278" display="https://podminky.urs.cz/item/CS_URS_2025_02/460662512"/>
    <hyperlink ref="F1254" r:id="rId279" display="https://podminky.urs.cz/item/CS_URS_2025_02/460791213"/>
    <hyperlink ref="F1259" r:id="rId280" display="https://podminky.urs.cz/item/CS_URS_2025_02/469981111"/>
    <hyperlink ref="F1262" r:id="rId281" display="https://podminky.urs.cz/item/CS_URS_2025_02/HZS2121"/>
    <hyperlink ref="F1265" r:id="rId282" display="https://podminky.urs.cz/item/CS_URS_2025_02/HZS223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8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88</v>
      </c>
    </row>
    <row r="4" s="1" customFormat="1" ht="24.96" customHeight="1">
      <c r="B4" s="21"/>
      <c r="D4" s="131" t="s">
        <v>101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Letní amfiteátr Bílina Kyselka - WC, pokladna, oplocení a odvodnění jeviště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102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2461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10. 6. 2025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34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35</v>
      </c>
      <c r="F21" s="39"/>
      <c r="G21" s="39"/>
      <c r="H21" s="39"/>
      <c r="I21" s="133" t="s">
        <v>29</v>
      </c>
      <c r="J21" s="137" t="s">
        <v>36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38</v>
      </c>
      <c r="E23" s="39"/>
      <c r="F23" s="39"/>
      <c r="G23" s="39"/>
      <c r="H23" s="39"/>
      <c r="I23" s="133" t="s">
        <v>26</v>
      </c>
      <c r="J23" s="137" t="s">
        <v>39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40</v>
      </c>
      <c r="F24" s="39"/>
      <c r="G24" s="39"/>
      <c r="H24" s="39"/>
      <c r="I24" s="133" t="s">
        <v>29</v>
      </c>
      <c r="J24" s="137" t="s">
        <v>41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42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44</v>
      </c>
      <c r="E30" s="39"/>
      <c r="F30" s="39"/>
      <c r="G30" s="39"/>
      <c r="H30" s="39"/>
      <c r="I30" s="39"/>
      <c r="J30" s="145">
        <f>ROUND(J104,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46</v>
      </c>
      <c r="G32" s="39"/>
      <c r="H32" s="39"/>
      <c r="I32" s="146" t="s">
        <v>45</v>
      </c>
      <c r="J32" s="146" t="s">
        <v>47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48</v>
      </c>
      <c r="E33" s="133" t="s">
        <v>49</v>
      </c>
      <c r="F33" s="148">
        <f>ROUND((SUM(BE104:BE712)),  2)</f>
        <v>0</v>
      </c>
      <c r="G33" s="39"/>
      <c r="H33" s="39"/>
      <c r="I33" s="149">
        <v>0.20999999999999999</v>
      </c>
      <c r="J33" s="148">
        <f>ROUND(((SUM(BE104:BE712))*I33),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50</v>
      </c>
      <c r="F34" s="148">
        <f>ROUND((SUM(BF104:BF712)),  2)</f>
        <v>0</v>
      </c>
      <c r="G34" s="39"/>
      <c r="H34" s="39"/>
      <c r="I34" s="149">
        <v>0.12</v>
      </c>
      <c r="J34" s="148">
        <f>ROUND(((SUM(BF104:BF712))*I34),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51</v>
      </c>
      <c r="F35" s="148">
        <f>ROUND((SUM(BG104:BG712)),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52</v>
      </c>
      <c r="F36" s="148">
        <f>ROUND((SUM(BH104:BH712)),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53</v>
      </c>
      <c r="F37" s="148">
        <f>ROUND((SUM(BI104:BI712)),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54</v>
      </c>
      <c r="E39" s="152"/>
      <c r="F39" s="152"/>
      <c r="G39" s="153" t="s">
        <v>55</v>
      </c>
      <c r="H39" s="154" t="s">
        <v>56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104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Letní amfiteátr Bílina Kyselka - WC, pokladna, oplocení a odvodnění jeviště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102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102 - Pokladna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Bílina, okr.Teplice</v>
      </c>
      <c r="G52" s="41"/>
      <c r="H52" s="41"/>
      <c r="I52" s="33" t="s">
        <v>23</v>
      </c>
      <c r="J52" s="73" t="str">
        <f>IF(J12="","",J12)</f>
        <v>10. 6. 2025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Bílina, Břežánská 50/4, Bílina</v>
      </c>
      <c r="G54" s="41"/>
      <c r="H54" s="41"/>
      <c r="I54" s="33" t="s">
        <v>33</v>
      </c>
      <c r="J54" s="37" t="str">
        <f>E21</f>
        <v>PS projekty s.r.o., 14.října 291/4, Teplice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40.0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>STAVINVEST KMS s.r.o., Studentská 285/22, Bílina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105</v>
      </c>
      <c r="D57" s="163"/>
      <c r="E57" s="163"/>
      <c r="F57" s="163"/>
      <c r="G57" s="163"/>
      <c r="H57" s="163"/>
      <c r="I57" s="163"/>
      <c r="J57" s="164" t="s">
        <v>106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76</v>
      </c>
      <c r="D59" s="41"/>
      <c r="E59" s="41"/>
      <c r="F59" s="41"/>
      <c r="G59" s="41"/>
      <c r="H59" s="41"/>
      <c r="I59" s="41"/>
      <c r="J59" s="103">
        <f>J104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107</v>
      </c>
    </row>
    <row r="60" s="9" customFormat="1" ht="24.96" customHeight="1">
      <c r="A60" s="9"/>
      <c r="B60" s="166"/>
      <c r="C60" s="167"/>
      <c r="D60" s="168" t="s">
        <v>108</v>
      </c>
      <c r="E60" s="169"/>
      <c r="F60" s="169"/>
      <c r="G60" s="169"/>
      <c r="H60" s="169"/>
      <c r="I60" s="169"/>
      <c r="J60" s="170">
        <f>J105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109</v>
      </c>
      <c r="E61" s="175"/>
      <c r="F61" s="175"/>
      <c r="G61" s="175"/>
      <c r="H61" s="175"/>
      <c r="I61" s="175"/>
      <c r="J61" s="176">
        <f>J106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110</v>
      </c>
      <c r="E62" s="175"/>
      <c r="F62" s="175"/>
      <c r="G62" s="175"/>
      <c r="H62" s="175"/>
      <c r="I62" s="175"/>
      <c r="J62" s="176">
        <f>J140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111</v>
      </c>
      <c r="E63" s="175"/>
      <c r="F63" s="175"/>
      <c r="G63" s="175"/>
      <c r="H63" s="175"/>
      <c r="I63" s="175"/>
      <c r="J63" s="176">
        <f>J178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112</v>
      </c>
      <c r="E64" s="175"/>
      <c r="F64" s="175"/>
      <c r="G64" s="175"/>
      <c r="H64" s="175"/>
      <c r="I64" s="175"/>
      <c r="J64" s="176">
        <f>J204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113</v>
      </c>
      <c r="E65" s="175"/>
      <c r="F65" s="175"/>
      <c r="G65" s="175"/>
      <c r="H65" s="175"/>
      <c r="I65" s="175"/>
      <c r="J65" s="176">
        <f>J246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114</v>
      </c>
      <c r="E66" s="175"/>
      <c r="F66" s="175"/>
      <c r="G66" s="175"/>
      <c r="H66" s="175"/>
      <c r="I66" s="175"/>
      <c r="J66" s="176">
        <f>J261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2"/>
      <c r="C67" s="173"/>
      <c r="D67" s="174" t="s">
        <v>116</v>
      </c>
      <c r="E67" s="175"/>
      <c r="F67" s="175"/>
      <c r="G67" s="175"/>
      <c r="H67" s="175"/>
      <c r="I67" s="175"/>
      <c r="J67" s="176">
        <f>J290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2"/>
      <c r="C68" s="173"/>
      <c r="D68" s="174" t="s">
        <v>117</v>
      </c>
      <c r="E68" s="175"/>
      <c r="F68" s="175"/>
      <c r="G68" s="175"/>
      <c r="H68" s="175"/>
      <c r="I68" s="175"/>
      <c r="J68" s="176">
        <f>J310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2"/>
      <c r="C69" s="173"/>
      <c r="D69" s="174" t="s">
        <v>118</v>
      </c>
      <c r="E69" s="175"/>
      <c r="F69" s="175"/>
      <c r="G69" s="175"/>
      <c r="H69" s="175"/>
      <c r="I69" s="175"/>
      <c r="J69" s="176">
        <f>J320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2"/>
      <c r="C70" s="173"/>
      <c r="D70" s="174" t="s">
        <v>119</v>
      </c>
      <c r="E70" s="175"/>
      <c r="F70" s="175"/>
      <c r="G70" s="175"/>
      <c r="H70" s="175"/>
      <c r="I70" s="175"/>
      <c r="J70" s="176">
        <f>J332</f>
        <v>0</v>
      </c>
      <c r="K70" s="173"/>
      <c r="L70" s="17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6"/>
      <c r="C71" s="167"/>
      <c r="D71" s="168" t="s">
        <v>120</v>
      </c>
      <c r="E71" s="169"/>
      <c r="F71" s="169"/>
      <c r="G71" s="169"/>
      <c r="H71" s="169"/>
      <c r="I71" s="169"/>
      <c r="J71" s="170">
        <f>J335</f>
        <v>0</v>
      </c>
      <c r="K71" s="167"/>
      <c r="L71" s="17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72"/>
      <c r="C72" s="173"/>
      <c r="D72" s="174" t="s">
        <v>121</v>
      </c>
      <c r="E72" s="175"/>
      <c r="F72" s="175"/>
      <c r="G72" s="175"/>
      <c r="H72" s="175"/>
      <c r="I72" s="175"/>
      <c r="J72" s="176">
        <f>J336</f>
        <v>0</v>
      </c>
      <c r="K72" s="173"/>
      <c r="L72" s="17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2"/>
      <c r="C73" s="173"/>
      <c r="D73" s="174" t="s">
        <v>122</v>
      </c>
      <c r="E73" s="175"/>
      <c r="F73" s="175"/>
      <c r="G73" s="175"/>
      <c r="H73" s="175"/>
      <c r="I73" s="175"/>
      <c r="J73" s="176">
        <f>J380</f>
        <v>0</v>
      </c>
      <c r="K73" s="173"/>
      <c r="L73" s="17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2"/>
      <c r="C74" s="173"/>
      <c r="D74" s="174" t="s">
        <v>123</v>
      </c>
      <c r="E74" s="175"/>
      <c r="F74" s="175"/>
      <c r="G74" s="175"/>
      <c r="H74" s="175"/>
      <c r="I74" s="175"/>
      <c r="J74" s="176">
        <f>J456</f>
        <v>0</v>
      </c>
      <c r="K74" s="173"/>
      <c r="L74" s="17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2"/>
      <c r="C75" s="173"/>
      <c r="D75" s="174" t="s">
        <v>124</v>
      </c>
      <c r="E75" s="175"/>
      <c r="F75" s="175"/>
      <c r="G75" s="175"/>
      <c r="H75" s="175"/>
      <c r="I75" s="175"/>
      <c r="J75" s="176">
        <f>J484</f>
        <v>0</v>
      </c>
      <c r="K75" s="173"/>
      <c r="L75" s="17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2"/>
      <c r="C76" s="173"/>
      <c r="D76" s="174" t="s">
        <v>128</v>
      </c>
      <c r="E76" s="175"/>
      <c r="F76" s="175"/>
      <c r="G76" s="175"/>
      <c r="H76" s="175"/>
      <c r="I76" s="175"/>
      <c r="J76" s="176">
        <f>J496</f>
        <v>0</v>
      </c>
      <c r="K76" s="173"/>
      <c r="L76" s="17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2"/>
      <c r="C77" s="173"/>
      <c r="D77" s="174" t="s">
        <v>131</v>
      </c>
      <c r="E77" s="175"/>
      <c r="F77" s="175"/>
      <c r="G77" s="175"/>
      <c r="H77" s="175"/>
      <c r="I77" s="175"/>
      <c r="J77" s="176">
        <f>J576</f>
        <v>0</v>
      </c>
      <c r="K77" s="173"/>
      <c r="L77" s="17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2"/>
      <c r="C78" s="173"/>
      <c r="D78" s="174" t="s">
        <v>133</v>
      </c>
      <c r="E78" s="175"/>
      <c r="F78" s="175"/>
      <c r="G78" s="175"/>
      <c r="H78" s="175"/>
      <c r="I78" s="175"/>
      <c r="J78" s="176">
        <f>J588</f>
        <v>0</v>
      </c>
      <c r="K78" s="173"/>
      <c r="L78" s="17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2"/>
      <c r="C79" s="173"/>
      <c r="D79" s="174" t="s">
        <v>134</v>
      </c>
      <c r="E79" s="175"/>
      <c r="F79" s="175"/>
      <c r="G79" s="175"/>
      <c r="H79" s="175"/>
      <c r="I79" s="175"/>
      <c r="J79" s="176">
        <f>J602</f>
        <v>0</v>
      </c>
      <c r="K79" s="173"/>
      <c r="L79" s="17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2"/>
      <c r="C80" s="173"/>
      <c r="D80" s="174" t="s">
        <v>135</v>
      </c>
      <c r="E80" s="175"/>
      <c r="F80" s="175"/>
      <c r="G80" s="175"/>
      <c r="H80" s="175"/>
      <c r="I80" s="175"/>
      <c r="J80" s="176">
        <f>J630</f>
        <v>0</v>
      </c>
      <c r="K80" s="173"/>
      <c r="L80" s="17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2"/>
      <c r="C81" s="173"/>
      <c r="D81" s="174" t="s">
        <v>136</v>
      </c>
      <c r="E81" s="175"/>
      <c r="F81" s="175"/>
      <c r="G81" s="175"/>
      <c r="H81" s="175"/>
      <c r="I81" s="175"/>
      <c r="J81" s="176">
        <f>J655</f>
        <v>0</v>
      </c>
      <c r="K81" s="173"/>
      <c r="L81" s="177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2"/>
      <c r="C82" s="173"/>
      <c r="D82" s="174" t="s">
        <v>137</v>
      </c>
      <c r="E82" s="175"/>
      <c r="F82" s="175"/>
      <c r="G82" s="175"/>
      <c r="H82" s="175"/>
      <c r="I82" s="175"/>
      <c r="J82" s="176">
        <f>J667</f>
        <v>0</v>
      </c>
      <c r="K82" s="173"/>
      <c r="L82" s="177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9" customFormat="1" ht="24.96" customHeight="1">
      <c r="A83" s="9"/>
      <c r="B83" s="166"/>
      <c r="C83" s="167"/>
      <c r="D83" s="168" t="s">
        <v>139</v>
      </c>
      <c r="E83" s="169"/>
      <c r="F83" s="169"/>
      <c r="G83" s="169"/>
      <c r="H83" s="169"/>
      <c r="I83" s="169"/>
      <c r="J83" s="170">
        <f>J692</f>
        <v>0</v>
      </c>
      <c r="K83" s="167"/>
      <c r="L83" s="171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="10" customFormat="1" ht="19.92" customHeight="1">
      <c r="A84" s="10"/>
      <c r="B84" s="172"/>
      <c r="C84" s="173"/>
      <c r="D84" s="174" t="s">
        <v>140</v>
      </c>
      <c r="E84" s="175"/>
      <c r="F84" s="175"/>
      <c r="G84" s="175"/>
      <c r="H84" s="175"/>
      <c r="I84" s="175"/>
      <c r="J84" s="176">
        <f>J693</f>
        <v>0</v>
      </c>
      <c r="K84" s="173"/>
      <c r="L84" s="177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2" customFormat="1" ht="21.84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60"/>
      <c r="C86" s="61"/>
      <c r="D86" s="61"/>
      <c r="E86" s="61"/>
      <c r="F86" s="61"/>
      <c r="G86" s="61"/>
      <c r="H86" s="61"/>
      <c r="I86" s="61"/>
      <c r="J86" s="61"/>
      <c r="K86" s="6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90" s="2" customFormat="1" ht="6.96" customHeight="1">
      <c r="A90" s="39"/>
      <c r="B90" s="62"/>
      <c r="C90" s="63"/>
      <c r="D90" s="63"/>
      <c r="E90" s="63"/>
      <c r="F90" s="63"/>
      <c r="G90" s="63"/>
      <c r="H90" s="63"/>
      <c r="I90" s="63"/>
      <c r="J90" s="63"/>
      <c r="K90" s="63"/>
      <c r="L90" s="13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4.96" customHeight="1">
      <c r="A91" s="39"/>
      <c r="B91" s="40"/>
      <c r="C91" s="24" t="s">
        <v>142</v>
      </c>
      <c r="D91" s="41"/>
      <c r="E91" s="41"/>
      <c r="F91" s="41"/>
      <c r="G91" s="41"/>
      <c r="H91" s="41"/>
      <c r="I91" s="41"/>
      <c r="J91" s="41"/>
      <c r="K91" s="41"/>
      <c r="L91" s="13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13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16</v>
      </c>
      <c r="D93" s="41"/>
      <c r="E93" s="41"/>
      <c r="F93" s="41"/>
      <c r="G93" s="41"/>
      <c r="H93" s="41"/>
      <c r="I93" s="41"/>
      <c r="J93" s="41"/>
      <c r="K93" s="41"/>
      <c r="L93" s="13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6.5" customHeight="1">
      <c r="A94" s="39"/>
      <c r="B94" s="40"/>
      <c r="C94" s="41"/>
      <c r="D94" s="41"/>
      <c r="E94" s="161" t="str">
        <f>E7</f>
        <v>Letní amfiteátr Bílina Kyselka - WC, pokladna, oplocení a odvodnění jeviště</v>
      </c>
      <c r="F94" s="33"/>
      <c r="G94" s="33"/>
      <c r="H94" s="33"/>
      <c r="I94" s="41"/>
      <c r="J94" s="41"/>
      <c r="K94" s="41"/>
      <c r="L94" s="13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2" customHeight="1">
      <c r="A95" s="39"/>
      <c r="B95" s="40"/>
      <c r="C95" s="33" t="s">
        <v>102</v>
      </c>
      <c r="D95" s="41"/>
      <c r="E95" s="41"/>
      <c r="F95" s="41"/>
      <c r="G95" s="41"/>
      <c r="H95" s="41"/>
      <c r="I95" s="41"/>
      <c r="J95" s="41"/>
      <c r="K95" s="41"/>
      <c r="L95" s="13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6.5" customHeight="1">
      <c r="A96" s="39"/>
      <c r="B96" s="40"/>
      <c r="C96" s="41"/>
      <c r="D96" s="41"/>
      <c r="E96" s="70" t="str">
        <f>E9</f>
        <v>SO 102 - Pokladna</v>
      </c>
      <c r="F96" s="41"/>
      <c r="G96" s="41"/>
      <c r="H96" s="41"/>
      <c r="I96" s="41"/>
      <c r="J96" s="41"/>
      <c r="K96" s="41"/>
      <c r="L96" s="135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6.96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135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12" customHeight="1">
      <c r="A98" s="39"/>
      <c r="B98" s="40"/>
      <c r="C98" s="33" t="s">
        <v>21</v>
      </c>
      <c r="D98" s="41"/>
      <c r="E98" s="41"/>
      <c r="F98" s="28" t="str">
        <f>F12</f>
        <v>Bílina, okr.Teplice</v>
      </c>
      <c r="G98" s="41"/>
      <c r="H98" s="41"/>
      <c r="I98" s="33" t="s">
        <v>23</v>
      </c>
      <c r="J98" s="73" t="str">
        <f>IF(J12="","",J12)</f>
        <v>10. 6. 2025</v>
      </c>
      <c r="K98" s="41"/>
      <c r="L98" s="135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6.96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135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5.65" customHeight="1">
      <c r="A100" s="39"/>
      <c r="B100" s="40"/>
      <c r="C100" s="33" t="s">
        <v>25</v>
      </c>
      <c r="D100" s="41"/>
      <c r="E100" s="41"/>
      <c r="F100" s="28" t="str">
        <f>E15</f>
        <v>Město Bílina, Břežánská 50/4, Bílina</v>
      </c>
      <c r="G100" s="41"/>
      <c r="H100" s="41"/>
      <c r="I100" s="33" t="s">
        <v>33</v>
      </c>
      <c r="J100" s="37" t="str">
        <f>E21</f>
        <v>PS projekty s.r.o., 14.října 291/4, Teplice</v>
      </c>
      <c r="K100" s="41"/>
      <c r="L100" s="135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40.05" customHeight="1">
      <c r="A101" s="39"/>
      <c r="B101" s="40"/>
      <c r="C101" s="33" t="s">
        <v>31</v>
      </c>
      <c r="D101" s="41"/>
      <c r="E101" s="41"/>
      <c r="F101" s="28" t="str">
        <f>IF(E18="","",E18)</f>
        <v>Vyplň údaj</v>
      </c>
      <c r="G101" s="41"/>
      <c r="H101" s="41"/>
      <c r="I101" s="33" t="s">
        <v>38</v>
      </c>
      <c r="J101" s="37" t="str">
        <f>E24</f>
        <v>STAVINVEST KMS s.r.o., Studentská 285/22, Bílina</v>
      </c>
      <c r="K101" s="41"/>
      <c r="L101" s="135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10.32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135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11" customFormat="1" ht="29.28" customHeight="1">
      <c r="A103" s="178"/>
      <c r="B103" s="179"/>
      <c r="C103" s="180" t="s">
        <v>143</v>
      </c>
      <c r="D103" s="181" t="s">
        <v>63</v>
      </c>
      <c r="E103" s="181" t="s">
        <v>59</v>
      </c>
      <c r="F103" s="181" t="s">
        <v>60</v>
      </c>
      <c r="G103" s="181" t="s">
        <v>144</v>
      </c>
      <c r="H103" s="181" t="s">
        <v>145</v>
      </c>
      <c r="I103" s="181" t="s">
        <v>146</v>
      </c>
      <c r="J103" s="181" t="s">
        <v>106</v>
      </c>
      <c r="K103" s="182" t="s">
        <v>147</v>
      </c>
      <c r="L103" s="183"/>
      <c r="M103" s="93" t="s">
        <v>19</v>
      </c>
      <c r="N103" s="94" t="s">
        <v>48</v>
      </c>
      <c r="O103" s="94" t="s">
        <v>148</v>
      </c>
      <c r="P103" s="94" t="s">
        <v>149</v>
      </c>
      <c r="Q103" s="94" t="s">
        <v>150</v>
      </c>
      <c r="R103" s="94" t="s">
        <v>151</v>
      </c>
      <c r="S103" s="94" t="s">
        <v>152</v>
      </c>
      <c r="T103" s="95" t="s">
        <v>153</v>
      </c>
      <c r="U103" s="178"/>
      <c r="V103" s="178"/>
      <c r="W103" s="178"/>
      <c r="X103" s="178"/>
      <c r="Y103" s="178"/>
      <c r="Z103" s="178"/>
      <c r="AA103" s="178"/>
      <c r="AB103" s="178"/>
      <c r="AC103" s="178"/>
      <c r="AD103" s="178"/>
      <c r="AE103" s="178"/>
    </row>
    <row r="104" s="2" customFormat="1" ht="22.8" customHeight="1">
      <c r="A104" s="39"/>
      <c r="B104" s="40"/>
      <c r="C104" s="100" t="s">
        <v>154</v>
      </c>
      <c r="D104" s="41"/>
      <c r="E104" s="41"/>
      <c r="F104" s="41"/>
      <c r="G104" s="41"/>
      <c r="H104" s="41"/>
      <c r="I104" s="41"/>
      <c r="J104" s="184">
        <f>BK104</f>
        <v>0</v>
      </c>
      <c r="K104" s="41"/>
      <c r="L104" s="45"/>
      <c r="M104" s="96"/>
      <c r="N104" s="185"/>
      <c r="O104" s="97"/>
      <c r="P104" s="186">
        <f>P105+P335+P692</f>
        <v>0</v>
      </c>
      <c r="Q104" s="97"/>
      <c r="R104" s="186">
        <f>R105+R335+R692</f>
        <v>412.82132810000002</v>
      </c>
      <c r="S104" s="97"/>
      <c r="T104" s="187">
        <f>T105+T335+T692</f>
        <v>17.282399999999999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77</v>
      </c>
      <c r="AU104" s="18" t="s">
        <v>107</v>
      </c>
      <c r="BK104" s="188">
        <f>BK105+BK335+BK692</f>
        <v>0</v>
      </c>
    </row>
    <row r="105" s="12" customFormat="1" ht="25.92" customHeight="1">
      <c r="A105" s="12"/>
      <c r="B105" s="189"/>
      <c r="C105" s="190"/>
      <c r="D105" s="191" t="s">
        <v>77</v>
      </c>
      <c r="E105" s="192" t="s">
        <v>155</v>
      </c>
      <c r="F105" s="192" t="s">
        <v>156</v>
      </c>
      <c r="G105" s="190"/>
      <c r="H105" s="190"/>
      <c r="I105" s="193"/>
      <c r="J105" s="194">
        <f>BK105</f>
        <v>0</v>
      </c>
      <c r="K105" s="190"/>
      <c r="L105" s="195"/>
      <c r="M105" s="196"/>
      <c r="N105" s="197"/>
      <c r="O105" s="197"/>
      <c r="P105" s="198">
        <f>P106+P140+P178+P204+P246+P261+P290+P310+P320+P332</f>
        <v>0</v>
      </c>
      <c r="Q105" s="197"/>
      <c r="R105" s="198">
        <f>R106+R140+R178+R204+R246+R261+R290+R310+R320+R332</f>
        <v>58.942423120000001</v>
      </c>
      <c r="S105" s="197"/>
      <c r="T105" s="199">
        <f>T106+T140+T178+T204+T246+T261+T290+T310+T320+T332</f>
        <v>17.282399999999999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0" t="s">
        <v>86</v>
      </c>
      <c r="AT105" s="201" t="s">
        <v>77</v>
      </c>
      <c r="AU105" s="201" t="s">
        <v>78</v>
      </c>
      <c r="AY105" s="200" t="s">
        <v>157</v>
      </c>
      <c r="BK105" s="202">
        <f>BK106+BK140+BK178+BK204+BK246+BK261+BK290+BK310+BK320+BK332</f>
        <v>0</v>
      </c>
    </row>
    <row r="106" s="12" customFormat="1" ht="22.8" customHeight="1">
      <c r="A106" s="12"/>
      <c r="B106" s="189"/>
      <c r="C106" s="190"/>
      <c r="D106" s="191" t="s">
        <v>77</v>
      </c>
      <c r="E106" s="203" t="s">
        <v>86</v>
      </c>
      <c r="F106" s="203" t="s">
        <v>158</v>
      </c>
      <c r="G106" s="190"/>
      <c r="H106" s="190"/>
      <c r="I106" s="193"/>
      <c r="J106" s="204">
        <f>BK106</f>
        <v>0</v>
      </c>
      <c r="K106" s="190"/>
      <c r="L106" s="195"/>
      <c r="M106" s="196"/>
      <c r="N106" s="197"/>
      <c r="O106" s="197"/>
      <c r="P106" s="198">
        <f>SUM(P107:P139)</f>
        <v>0</v>
      </c>
      <c r="Q106" s="197"/>
      <c r="R106" s="198">
        <f>SUM(R107:R139)</f>
        <v>8.3800000000000008</v>
      </c>
      <c r="S106" s="197"/>
      <c r="T106" s="199">
        <f>SUM(T107:T139)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0" t="s">
        <v>86</v>
      </c>
      <c r="AT106" s="201" t="s">
        <v>77</v>
      </c>
      <c r="AU106" s="201" t="s">
        <v>86</v>
      </c>
      <c r="AY106" s="200" t="s">
        <v>157</v>
      </c>
      <c r="BK106" s="202">
        <f>SUM(BK107:BK139)</f>
        <v>0</v>
      </c>
    </row>
    <row r="107" s="2" customFormat="1" ht="37.8" customHeight="1">
      <c r="A107" s="39"/>
      <c r="B107" s="40"/>
      <c r="C107" s="205" t="s">
        <v>86</v>
      </c>
      <c r="D107" s="205" t="s">
        <v>159</v>
      </c>
      <c r="E107" s="206" t="s">
        <v>160</v>
      </c>
      <c r="F107" s="207" t="s">
        <v>161</v>
      </c>
      <c r="G107" s="208" t="s">
        <v>162</v>
      </c>
      <c r="H107" s="209">
        <v>8</v>
      </c>
      <c r="I107" s="210"/>
      <c r="J107" s="211">
        <f>ROUND(I107*H107,2)</f>
        <v>0</v>
      </c>
      <c r="K107" s="207" t="s">
        <v>163</v>
      </c>
      <c r="L107" s="45"/>
      <c r="M107" s="212" t="s">
        <v>19</v>
      </c>
      <c r="N107" s="213" t="s">
        <v>49</v>
      </c>
      <c r="O107" s="85"/>
      <c r="P107" s="214">
        <f>O107*H107</f>
        <v>0</v>
      </c>
      <c r="Q107" s="214">
        <v>0.26000000000000001</v>
      </c>
      <c r="R107" s="214">
        <f>Q107*H107</f>
        <v>2.0800000000000001</v>
      </c>
      <c r="S107" s="214">
        <v>0</v>
      </c>
      <c r="T107" s="215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164</v>
      </c>
      <c r="AT107" s="216" t="s">
        <v>159</v>
      </c>
      <c r="AU107" s="216" t="s">
        <v>88</v>
      </c>
      <c r="AY107" s="18" t="s">
        <v>157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86</v>
      </c>
      <c r="BK107" s="217">
        <f>ROUND(I107*H107,2)</f>
        <v>0</v>
      </c>
      <c r="BL107" s="18" t="s">
        <v>164</v>
      </c>
      <c r="BM107" s="216" t="s">
        <v>2462</v>
      </c>
    </row>
    <row r="108" s="2" customFormat="1">
      <c r="A108" s="39"/>
      <c r="B108" s="40"/>
      <c r="C108" s="41"/>
      <c r="D108" s="218" t="s">
        <v>166</v>
      </c>
      <c r="E108" s="41"/>
      <c r="F108" s="219" t="s">
        <v>167</v>
      </c>
      <c r="G108" s="41"/>
      <c r="H108" s="41"/>
      <c r="I108" s="220"/>
      <c r="J108" s="41"/>
      <c r="K108" s="41"/>
      <c r="L108" s="45"/>
      <c r="M108" s="221"/>
      <c r="N108" s="22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166</v>
      </c>
      <c r="AU108" s="18" t="s">
        <v>88</v>
      </c>
    </row>
    <row r="109" s="2" customFormat="1">
      <c r="A109" s="39"/>
      <c r="B109" s="40"/>
      <c r="C109" s="41"/>
      <c r="D109" s="223" t="s">
        <v>168</v>
      </c>
      <c r="E109" s="41"/>
      <c r="F109" s="224" t="s">
        <v>169</v>
      </c>
      <c r="G109" s="41"/>
      <c r="H109" s="41"/>
      <c r="I109" s="220"/>
      <c r="J109" s="41"/>
      <c r="K109" s="41"/>
      <c r="L109" s="45"/>
      <c r="M109" s="221"/>
      <c r="N109" s="222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168</v>
      </c>
      <c r="AU109" s="18" t="s">
        <v>88</v>
      </c>
    </row>
    <row r="110" s="13" customFormat="1">
      <c r="A110" s="13"/>
      <c r="B110" s="225"/>
      <c r="C110" s="226"/>
      <c r="D110" s="223" t="s">
        <v>170</v>
      </c>
      <c r="E110" s="227" t="s">
        <v>19</v>
      </c>
      <c r="F110" s="228" t="s">
        <v>2463</v>
      </c>
      <c r="G110" s="226"/>
      <c r="H110" s="229">
        <v>8</v>
      </c>
      <c r="I110" s="230"/>
      <c r="J110" s="226"/>
      <c r="K110" s="226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170</v>
      </c>
      <c r="AU110" s="235" t="s">
        <v>88</v>
      </c>
      <c r="AV110" s="13" t="s">
        <v>88</v>
      </c>
      <c r="AW110" s="13" t="s">
        <v>37</v>
      </c>
      <c r="AX110" s="13" t="s">
        <v>78</v>
      </c>
      <c r="AY110" s="235" t="s">
        <v>157</v>
      </c>
    </row>
    <row r="111" s="2" customFormat="1" ht="24.15" customHeight="1">
      <c r="A111" s="39"/>
      <c r="B111" s="40"/>
      <c r="C111" s="205" t="s">
        <v>88</v>
      </c>
      <c r="D111" s="205" t="s">
        <v>159</v>
      </c>
      <c r="E111" s="206" t="s">
        <v>172</v>
      </c>
      <c r="F111" s="207" t="s">
        <v>173</v>
      </c>
      <c r="G111" s="208" t="s">
        <v>174</v>
      </c>
      <c r="H111" s="209">
        <v>19.605</v>
      </c>
      <c r="I111" s="210"/>
      <c r="J111" s="211">
        <f>ROUND(I111*H111,2)</f>
        <v>0</v>
      </c>
      <c r="K111" s="207" t="s">
        <v>163</v>
      </c>
      <c r="L111" s="45"/>
      <c r="M111" s="212" t="s">
        <v>19</v>
      </c>
      <c r="N111" s="213" t="s">
        <v>49</v>
      </c>
      <c r="O111" s="85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164</v>
      </c>
      <c r="AT111" s="216" t="s">
        <v>159</v>
      </c>
      <c r="AU111" s="216" t="s">
        <v>88</v>
      </c>
      <c r="AY111" s="18" t="s">
        <v>157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86</v>
      </c>
      <c r="BK111" s="217">
        <f>ROUND(I111*H111,2)</f>
        <v>0</v>
      </c>
      <c r="BL111" s="18" t="s">
        <v>164</v>
      </c>
      <c r="BM111" s="216" t="s">
        <v>2464</v>
      </c>
    </row>
    <row r="112" s="2" customFormat="1">
      <c r="A112" s="39"/>
      <c r="B112" s="40"/>
      <c r="C112" s="41"/>
      <c r="D112" s="218" t="s">
        <v>166</v>
      </c>
      <c r="E112" s="41"/>
      <c r="F112" s="219" t="s">
        <v>2465</v>
      </c>
      <c r="G112" s="41"/>
      <c r="H112" s="41"/>
      <c r="I112" s="220"/>
      <c r="J112" s="41"/>
      <c r="K112" s="41"/>
      <c r="L112" s="45"/>
      <c r="M112" s="221"/>
      <c r="N112" s="22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166</v>
      </c>
      <c r="AU112" s="18" t="s">
        <v>88</v>
      </c>
    </row>
    <row r="113" s="13" customFormat="1">
      <c r="A113" s="13"/>
      <c r="B113" s="225"/>
      <c r="C113" s="226"/>
      <c r="D113" s="223" t="s">
        <v>170</v>
      </c>
      <c r="E113" s="227" t="s">
        <v>19</v>
      </c>
      <c r="F113" s="228" t="s">
        <v>2466</v>
      </c>
      <c r="G113" s="226"/>
      <c r="H113" s="229">
        <v>4.1740000000000004</v>
      </c>
      <c r="I113" s="230"/>
      <c r="J113" s="226"/>
      <c r="K113" s="226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170</v>
      </c>
      <c r="AU113" s="235" t="s">
        <v>88</v>
      </c>
      <c r="AV113" s="13" t="s">
        <v>88</v>
      </c>
      <c r="AW113" s="13" t="s">
        <v>37</v>
      </c>
      <c r="AX113" s="13" t="s">
        <v>78</v>
      </c>
      <c r="AY113" s="235" t="s">
        <v>157</v>
      </c>
    </row>
    <row r="114" s="13" customFormat="1">
      <c r="A114" s="13"/>
      <c r="B114" s="225"/>
      <c r="C114" s="226"/>
      <c r="D114" s="223" t="s">
        <v>170</v>
      </c>
      <c r="E114" s="227" t="s">
        <v>19</v>
      </c>
      <c r="F114" s="228" t="s">
        <v>2467</v>
      </c>
      <c r="G114" s="226"/>
      <c r="H114" s="229">
        <v>11.680999999999999</v>
      </c>
      <c r="I114" s="230"/>
      <c r="J114" s="226"/>
      <c r="K114" s="226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170</v>
      </c>
      <c r="AU114" s="235" t="s">
        <v>88</v>
      </c>
      <c r="AV114" s="13" t="s">
        <v>88</v>
      </c>
      <c r="AW114" s="13" t="s">
        <v>37</v>
      </c>
      <c r="AX114" s="13" t="s">
        <v>78</v>
      </c>
      <c r="AY114" s="235" t="s">
        <v>157</v>
      </c>
    </row>
    <row r="115" s="13" customFormat="1">
      <c r="A115" s="13"/>
      <c r="B115" s="225"/>
      <c r="C115" s="226"/>
      <c r="D115" s="223" t="s">
        <v>170</v>
      </c>
      <c r="E115" s="227" t="s">
        <v>19</v>
      </c>
      <c r="F115" s="228" t="s">
        <v>2468</v>
      </c>
      <c r="G115" s="226"/>
      <c r="H115" s="229">
        <v>3.2999999999999998</v>
      </c>
      <c r="I115" s="230"/>
      <c r="J115" s="226"/>
      <c r="K115" s="226"/>
      <c r="L115" s="231"/>
      <c r="M115" s="232"/>
      <c r="N115" s="233"/>
      <c r="O115" s="233"/>
      <c r="P115" s="233"/>
      <c r="Q115" s="233"/>
      <c r="R115" s="233"/>
      <c r="S115" s="233"/>
      <c r="T115" s="23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5" t="s">
        <v>170</v>
      </c>
      <c r="AU115" s="235" t="s">
        <v>88</v>
      </c>
      <c r="AV115" s="13" t="s">
        <v>88</v>
      </c>
      <c r="AW115" s="13" t="s">
        <v>37</v>
      </c>
      <c r="AX115" s="13" t="s">
        <v>78</v>
      </c>
      <c r="AY115" s="235" t="s">
        <v>157</v>
      </c>
    </row>
    <row r="116" s="13" customFormat="1">
      <c r="A116" s="13"/>
      <c r="B116" s="225"/>
      <c r="C116" s="226"/>
      <c r="D116" s="223" t="s">
        <v>170</v>
      </c>
      <c r="E116" s="227" t="s">
        <v>19</v>
      </c>
      <c r="F116" s="228" t="s">
        <v>2469</v>
      </c>
      <c r="G116" s="226"/>
      <c r="H116" s="229">
        <v>0.45000000000000001</v>
      </c>
      <c r="I116" s="230"/>
      <c r="J116" s="226"/>
      <c r="K116" s="226"/>
      <c r="L116" s="231"/>
      <c r="M116" s="232"/>
      <c r="N116" s="233"/>
      <c r="O116" s="233"/>
      <c r="P116" s="233"/>
      <c r="Q116" s="233"/>
      <c r="R116" s="233"/>
      <c r="S116" s="233"/>
      <c r="T116" s="23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5" t="s">
        <v>170</v>
      </c>
      <c r="AU116" s="235" t="s">
        <v>88</v>
      </c>
      <c r="AV116" s="13" t="s">
        <v>88</v>
      </c>
      <c r="AW116" s="13" t="s">
        <v>37</v>
      </c>
      <c r="AX116" s="13" t="s">
        <v>78</v>
      </c>
      <c r="AY116" s="235" t="s">
        <v>157</v>
      </c>
    </row>
    <row r="117" s="2" customFormat="1" ht="37.8" customHeight="1">
      <c r="A117" s="39"/>
      <c r="B117" s="40"/>
      <c r="C117" s="205" t="s">
        <v>179</v>
      </c>
      <c r="D117" s="205" t="s">
        <v>159</v>
      </c>
      <c r="E117" s="206" t="s">
        <v>207</v>
      </c>
      <c r="F117" s="207" t="s">
        <v>208</v>
      </c>
      <c r="G117" s="208" t="s">
        <v>174</v>
      </c>
      <c r="H117" s="209">
        <v>14.33</v>
      </c>
      <c r="I117" s="210"/>
      <c r="J117" s="211">
        <f>ROUND(I117*H117,2)</f>
        <v>0</v>
      </c>
      <c r="K117" s="207" t="s">
        <v>175</v>
      </c>
      <c r="L117" s="45"/>
      <c r="M117" s="212" t="s">
        <v>19</v>
      </c>
      <c r="N117" s="213" t="s">
        <v>49</v>
      </c>
      <c r="O117" s="85"/>
      <c r="P117" s="214">
        <f>O117*H117</f>
        <v>0</v>
      </c>
      <c r="Q117" s="214">
        <v>0</v>
      </c>
      <c r="R117" s="214">
        <f>Q117*H117</f>
        <v>0</v>
      </c>
      <c r="S117" s="214">
        <v>0</v>
      </c>
      <c r="T117" s="215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16" t="s">
        <v>164</v>
      </c>
      <c r="AT117" s="216" t="s">
        <v>159</v>
      </c>
      <c r="AU117" s="216" t="s">
        <v>88</v>
      </c>
      <c r="AY117" s="18" t="s">
        <v>157</v>
      </c>
      <c r="BE117" s="217">
        <f>IF(N117="základní",J117,0)</f>
        <v>0</v>
      </c>
      <c r="BF117" s="217">
        <f>IF(N117="snížená",J117,0)</f>
        <v>0</v>
      </c>
      <c r="BG117" s="217">
        <f>IF(N117="zákl. přenesená",J117,0)</f>
        <v>0</v>
      </c>
      <c r="BH117" s="217">
        <f>IF(N117="sníž. přenesená",J117,0)</f>
        <v>0</v>
      </c>
      <c r="BI117" s="217">
        <f>IF(N117="nulová",J117,0)</f>
        <v>0</v>
      </c>
      <c r="BJ117" s="18" t="s">
        <v>86</v>
      </c>
      <c r="BK117" s="217">
        <f>ROUND(I117*H117,2)</f>
        <v>0</v>
      </c>
      <c r="BL117" s="18" t="s">
        <v>164</v>
      </c>
      <c r="BM117" s="216" t="s">
        <v>2470</v>
      </c>
    </row>
    <row r="118" s="2" customFormat="1">
      <c r="A118" s="39"/>
      <c r="B118" s="40"/>
      <c r="C118" s="41"/>
      <c r="D118" s="218" t="s">
        <v>166</v>
      </c>
      <c r="E118" s="41"/>
      <c r="F118" s="219" t="s">
        <v>210</v>
      </c>
      <c r="G118" s="41"/>
      <c r="H118" s="41"/>
      <c r="I118" s="220"/>
      <c r="J118" s="41"/>
      <c r="K118" s="41"/>
      <c r="L118" s="45"/>
      <c r="M118" s="221"/>
      <c r="N118" s="222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166</v>
      </c>
      <c r="AU118" s="18" t="s">
        <v>88</v>
      </c>
    </row>
    <row r="119" s="13" customFormat="1">
      <c r="A119" s="13"/>
      <c r="B119" s="225"/>
      <c r="C119" s="226"/>
      <c r="D119" s="223" t="s">
        <v>170</v>
      </c>
      <c r="E119" s="227" t="s">
        <v>19</v>
      </c>
      <c r="F119" s="228" t="s">
        <v>2471</v>
      </c>
      <c r="G119" s="226"/>
      <c r="H119" s="229">
        <v>14.33</v>
      </c>
      <c r="I119" s="230"/>
      <c r="J119" s="226"/>
      <c r="K119" s="226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170</v>
      </c>
      <c r="AU119" s="235" t="s">
        <v>88</v>
      </c>
      <c r="AV119" s="13" t="s">
        <v>88</v>
      </c>
      <c r="AW119" s="13" t="s">
        <v>37</v>
      </c>
      <c r="AX119" s="13" t="s">
        <v>78</v>
      </c>
      <c r="AY119" s="235" t="s">
        <v>157</v>
      </c>
    </row>
    <row r="120" s="2" customFormat="1" ht="37.8" customHeight="1">
      <c r="A120" s="39"/>
      <c r="B120" s="40"/>
      <c r="C120" s="205" t="s">
        <v>164</v>
      </c>
      <c r="D120" s="205" t="s">
        <v>159</v>
      </c>
      <c r="E120" s="206" t="s">
        <v>215</v>
      </c>
      <c r="F120" s="207" t="s">
        <v>216</v>
      </c>
      <c r="G120" s="208" t="s">
        <v>174</v>
      </c>
      <c r="H120" s="209">
        <v>71.650000000000006</v>
      </c>
      <c r="I120" s="210"/>
      <c r="J120" s="211">
        <f>ROUND(I120*H120,2)</f>
        <v>0</v>
      </c>
      <c r="K120" s="207" t="s">
        <v>175</v>
      </c>
      <c r="L120" s="45"/>
      <c r="M120" s="212" t="s">
        <v>19</v>
      </c>
      <c r="N120" s="213" t="s">
        <v>49</v>
      </c>
      <c r="O120" s="85"/>
      <c r="P120" s="214">
        <f>O120*H120</f>
        <v>0</v>
      </c>
      <c r="Q120" s="214">
        <v>0</v>
      </c>
      <c r="R120" s="214">
        <f>Q120*H120</f>
        <v>0</v>
      </c>
      <c r="S120" s="214">
        <v>0</v>
      </c>
      <c r="T120" s="215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6" t="s">
        <v>164</v>
      </c>
      <c r="AT120" s="216" t="s">
        <v>159</v>
      </c>
      <c r="AU120" s="216" t="s">
        <v>88</v>
      </c>
      <c r="AY120" s="18" t="s">
        <v>157</v>
      </c>
      <c r="BE120" s="217">
        <f>IF(N120="základní",J120,0)</f>
        <v>0</v>
      </c>
      <c r="BF120" s="217">
        <f>IF(N120="snížená",J120,0)</f>
        <v>0</v>
      </c>
      <c r="BG120" s="217">
        <f>IF(N120="zákl. přenesená",J120,0)</f>
        <v>0</v>
      </c>
      <c r="BH120" s="217">
        <f>IF(N120="sníž. přenesená",J120,0)</f>
        <v>0</v>
      </c>
      <c r="BI120" s="217">
        <f>IF(N120="nulová",J120,0)</f>
        <v>0</v>
      </c>
      <c r="BJ120" s="18" t="s">
        <v>86</v>
      </c>
      <c r="BK120" s="217">
        <f>ROUND(I120*H120,2)</f>
        <v>0</v>
      </c>
      <c r="BL120" s="18" t="s">
        <v>164</v>
      </c>
      <c r="BM120" s="216" t="s">
        <v>2472</v>
      </c>
    </row>
    <row r="121" s="2" customFormat="1">
      <c r="A121" s="39"/>
      <c r="B121" s="40"/>
      <c r="C121" s="41"/>
      <c r="D121" s="218" t="s">
        <v>166</v>
      </c>
      <c r="E121" s="41"/>
      <c r="F121" s="219" t="s">
        <v>218</v>
      </c>
      <c r="G121" s="41"/>
      <c r="H121" s="41"/>
      <c r="I121" s="220"/>
      <c r="J121" s="41"/>
      <c r="K121" s="41"/>
      <c r="L121" s="45"/>
      <c r="M121" s="221"/>
      <c r="N121" s="222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166</v>
      </c>
      <c r="AU121" s="18" t="s">
        <v>88</v>
      </c>
    </row>
    <row r="122" s="13" customFormat="1">
      <c r="A122" s="13"/>
      <c r="B122" s="225"/>
      <c r="C122" s="226"/>
      <c r="D122" s="223" t="s">
        <v>170</v>
      </c>
      <c r="E122" s="226"/>
      <c r="F122" s="228" t="s">
        <v>2473</v>
      </c>
      <c r="G122" s="226"/>
      <c r="H122" s="229">
        <v>71.650000000000006</v>
      </c>
      <c r="I122" s="230"/>
      <c r="J122" s="226"/>
      <c r="K122" s="226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170</v>
      </c>
      <c r="AU122" s="235" t="s">
        <v>88</v>
      </c>
      <c r="AV122" s="13" t="s">
        <v>88</v>
      </c>
      <c r="AW122" s="13" t="s">
        <v>4</v>
      </c>
      <c r="AX122" s="13" t="s">
        <v>86</v>
      </c>
      <c r="AY122" s="235" t="s">
        <v>157</v>
      </c>
    </row>
    <row r="123" s="2" customFormat="1" ht="24.15" customHeight="1">
      <c r="A123" s="39"/>
      <c r="B123" s="40"/>
      <c r="C123" s="205" t="s">
        <v>192</v>
      </c>
      <c r="D123" s="205" t="s">
        <v>159</v>
      </c>
      <c r="E123" s="206" t="s">
        <v>221</v>
      </c>
      <c r="F123" s="207" t="s">
        <v>222</v>
      </c>
      <c r="G123" s="208" t="s">
        <v>223</v>
      </c>
      <c r="H123" s="209">
        <v>26.510999999999999</v>
      </c>
      <c r="I123" s="210"/>
      <c r="J123" s="211">
        <f>ROUND(I123*H123,2)</f>
        <v>0</v>
      </c>
      <c r="K123" s="207" t="s">
        <v>175</v>
      </c>
      <c r="L123" s="45"/>
      <c r="M123" s="212" t="s">
        <v>19</v>
      </c>
      <c r="N123" s="213" t="s">
        <v>49</v>
      </c>
      <c r="O123" s="85"/>
      <c r="P123" s="214">
        <f>O123*H123</f>
        <v>0</v>
      </c>
      <c r="Q123" s="214">
        <v>0</v>
      </c>
      <c r="R123" s="214">
        <f>Q123*H123</f>
        <v>0</v>
      </c>
      <c r="S123" s="214">
        <v>0</v>
      </c>
      <c r="T123" s="215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6" t="s">
        <v>164</v>
      </c>
      <c r="AT123" s="216" t="s">
        <v>159</v>
      </c>
      <c r="AU123" s="216" t="s">
        <v>88</v>
      </c>
      <c r="AY123" s="18" t="s">
        <v>157</v>
      </c>
      <c r="BE123" s="217">
        <f>IF(N123="základní",J123,0)</f>
        <v>0</v>
      </c>
      <c r="BF123" s="217">
        <f>IF(N123="snížená",J123,0)</f>
        <v>0</v>
      </c>
      <c r="BG123" s="217">
        <f>IF(N123="zákl. přenesená",J123,0)</f>
        <v>0</v>
      </c>
      <c r="BH123" s="217">
        <f>IF(N123="sníž. přenesená",J123,0)</f>
        <v>0</v>
      </c>
      <c r="BI123" s="217">
        <f>IF(N123="nulová",J123,0)</f>
        <v>0</v>
      </c>
      <c r="BJ123" s="18" t="s">
        <v>86</v>
      </c>
      <c r="BK123" s="217">
        <f>ROUND(I123*H123,2)</f>
        <v>0</v>
      </c>
      <c r="BL123" s="18" t="s">
        <v>164</v>
      </c>
      <c r="BM123" s="216" t="s">
        <v>2474</v>
      </c>
    </row>
    <row r="124" s="2" customFormat="1">
      <c r="A124" s="39"/>
      <c r="B124" s="40"/>
      <c r="C124" s="41"/>
      <c r="D124" s="218" t="s">
        <v>166</v>
      </c>
      <c r="E124" s="41"/>
      <c r="F124" s="219" t="s">
        <v>225</v>
      </c>
      <c r="G124" s="41"/>
      <c r="H124" s="41"/>
      <c r="I124" s="220"/>
      <c r="J124" s="41"/>
      <c r="K124" s="41"/>
      <c r="L124" s="45"/>
      <c r="M124" s="221"/>
      <c r="N124" s="222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166</v>
      </c>
      <c r="AU124" s="18" t="s">
        <v>88</v>
      </c>
    </row>
    <row r="125" s="13" customFormat="1">
      <c r="A125" s="13"/>
      <c r="B125" s="225"/>
      <c r="C125" s="226"/>
      <c r="D125" s="223" t="s">
        <v>170</v>
      </c>
      <c r="E125" s="227" t="s">
        <v>19</v>
      </c>
      <c r="F125" s="228" t="s">
        <v>2475</v>
      </c>
      <c r="G125" s="226"/>
      <c r="H125" s="229">
        <v>14.33</v>
      </c>
      <c r="I125" s="230"/>
      <c r="J125" s="226"/>
      <c r="K125" s="226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170</v>
      </c>
      <c r="AU125" s="235" t="s">
        <v>88</v>
      </c>
      <c r="AV125" s="13" t="s">
        <v>88</v>
      </c>
      <c r="AW125" s="13" t="s">
        <v>37</v>
      </c>
      <c r="AX125" s="13" t="s">
        <v>78</v>
      </c>
      <c r="AY125" s="235" t="s">
        <v>157</v>
      </c>
    </row>
    <row r="126" s="13" customFormat="1">
      <c r="A126" s="13"/>
      <c r="B126" s="225"/>
      <c r="C126" s="226"/>
      <c r="D126" s="223" t="s">
        <v>170</v>
      </c>
      <c r="E126" s="226"/>
      <c r="F126" s="228" t="s">
        <v>2476</v>
      </c>
      <c r="G126" s="226"/>
      <c r="H126" s="229">
        <v>26.510999999999999</v>
      </c>
      <c r="I126" s="230"/>
      <c r="J126" s="226"/>
      <c r="K126" s="226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170</v>
      </c>
      <c r="AU126" s="235" t="s">
        <v>88</v>
      </c>
      <c r="AV126" s="13" t="s">
        <v>88</v>
      </c>
      <c r="AW126" s="13" t="s">
        <v>4</v>
      </c>
      <c r="AX126" s="13" t="s">
        <v>86</v>
      </c>
      <c r="AY126" s="235" t="s">
        <v>157</v>
      </c>
    </row>
    <row r="127" s="2" customFormat="1" ht="24.15" customHeight="1">
      <c r="A127" s="39"/>
      <c r="B127" s="40"/>
      <c r="C127" s="205" t="s">
        <v>200</v>
      </c>
      <c r="D127" s="205" t="s">
        <v>159</v>
      </c>
      <c r="E127" s="206" t="s">
        <v>229</v>
      </c>
      <c r="F127" s="207" t="s">
        <v>230</v>
      </c>
      <c r="G127" s="208" t="s">
        <v>174</v>
      </c>
      <c r="H127" s="209">
        <v>5.2750000000000004</v>
      </c>
      <c r="I127" s="210"/>
      <c r="J127" s="211">
        <f>ROUND(I127*H127,2)</f>
        <v>0</v>
      </c>
      <c r="K127" s="207" t="s">
        <v>175</v>
      </c>
      <c r="L127" s="45"/>
      <c r="M127" s="212" t="s">
        <v>19</v>
      </c>
      <c r="N127" s="213" t="s">
        <v>49</v>
      </c>
      <c r="O127" s="85"/>
      <c r="P127" s="214">
        <f>O127*H127</f>
        <v>0</v>
      </c>
      <c r="Q127" s="214">
        <v>0</v>
      </c>
      <c r="R127" s="214">
        <f>Q127*H127</f>
        <v>0</v>
      </c>
      <c r="S127" s="214">
        <v>0</v>
      </c>
      <c r="T127" s="215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6" t="s">
        <v>164</v>
      </c>
      <c r="AT127" s="216" t="s">
        <v>159</v>
      </c>
      <c r="AU127" s="216" t="s">
        <v>88</v>
      </c>
      <c r="AY127" s="18" t="s">
        <v>157</v>
      </c>
      <c r="BE127" s="217">
        <f>IF(N127="základní",J127,0)</f>
        <v>0</v>
      </c>
      <c r="BF127" s="217">
        <f>IF(N127="snížená",J127,0)</f>
        <v>0</v>
      </c>
      <c r="BG127" s="217">
        <f>IF(N127="zákl. přenesená",J127,0)</f>
        <v>0</v>
      </c>
      <c r="BH127" s="217">
        <f>IF(N127="sníž. přenesená",J127,0)</f>
        <v>0</v>
      </c>
      <c r="BI127" s="217">
        <f>IF(N127="nulová",J127,0)</f>
        <v>0</v>
      </c>
      <c r="BJ127" s="18" t="s">
        <v>86</v>
      </c>
      <c r="BK127" s="217">
        <f>ROUND(I127*H127,2)</f>
        <v>0</v>
      </c>
      <c r="BL127" s="18" t="s">
        <v>164</v>
      </c>
      <c r="BM127" s="216" t="s">
        <v>2477</v>
      </c>
    </row>
    <row r="128" s="2" customFormat="1">
      <c r="A128" s="39"/>
      <c r="B128" s="40"/>
      <c r="C128" s="41"/>
      <c r="D128" s="218" t="s">
        <v>166</v>
      </c>
      <c r="E128" s="41"/>
      <c r="F128" s="219" t="s">
        <v>232</v>
      </c>
      <c r="G128" s="41"/>
      <c r="H128" s="41"/>
      <c r="I128" s="220"/>
      <c r="J128" s="41"/>
      <c r="K128" s="41"/>
      <c r="L128" s="45"/>
      <c r="M128" s="221"/>
      <c r="N128" s="222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166</v>
      </c>
      <c r="AU128" s="18" t="s">
        <v>88</v>
      </c>
    </row>
    <row r="129" s="13" customFormat="1">
      <c r="A129" s="13"/>
      <c r="B129" s="225"/>
      <c r="C129" s="226"/>
      <c r="D129" s="223" t="s">
        <v>170</v>
      </c>
      <c r="E129" s="227" t="s">
        <v>19</v>
      </c>
      <c r="F129" s="228" t="s">
        <v>2478</v>
      </c>
      <c r="G129" s="226"/>
      <c r="H129" s="229">
        <v>5.2750000000000004</v>
      </c>
      <c r="I129" s="230"/>
      <c r="J129" s="226"/>
      <c r="K129" s="226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170</v>
      </c>
      <c r="AU129" s="235" t="s">
        <v>88</v>
      </c>
      <c r="AV129" s="13" t="s">
        <v>88</v>
      </c>
      <c r="AW129" s="13" t="s">
        <v>37</v>
      </c>
      <c r="AX129" s="13" t="s">
        <v>78</v>
      </c>
      <c r="AY129" s="235" t="s">
        <v>157</v>
      </c>
    </row>
    <row r="130" s="2" customFormat="1" ht="24.15" customHeight="1">
      <c r="A130" s="39"/>
      <c r="B130" s="40"/>
      <c r="C130" s="205" t="s">
        <v>206</v>
      </c>
      <c r="D130" s="205" t="s">
        <v>159</v>
      </c>
      <c r="E130" s="206" t="s">
        <v>237</v>
      </c>
      <c r="F130" s="207" t="s">
        <v>238</v>
      </c>
      <c r="G130" s="208" t="s">
        <v>174</v>
      </c>
      <c r="H130" s="209">
        <v>2.3999999999999999</v>
      </c>
      <c r="I130" s="210"/>
      <c r="J130" s="211">
        <f>ROUND(I130*H130,2)</f>
        <v>0</v>
      </c>
      <c r="K130" s="207" t="s">
        <v>175</v>
      </c>
      <c r="L130" s="45"/>
      <c r="M130" s="212" t="s">
        <v>19</v>
      </c>
      <c r="N130" s="213" t="s">
        <v>49</v>
      </c>
      <c r="O130" s="85"/>
      <c r="P130" s="214">
        <f>O130*H130</f>
        <v>0</v>
      </c>
      <c r="Q130" s="214">
        <v>0</v>
      </c>
      <c r="R130" s="214">
        <f>Q130*H130</f>
        <v>0</v>
      </c>
      <c r="S130" s="214">
        <v>0</v>
      </c>
      <c r="T130" s="215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6" t="s">
        <v>164</v>
      </c>
      <c r="AT130" s="216" t="s">
        <v>159</v>
      </c>
      <c r="AU130" s="216" t="s">
        <v>88</v>
      </c>
      <c r="AY130" s="18" t="s">
        <v>157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18" t="s">
        <v>86</v>
      </c>
      <c r="BK130" s="217">
        <f>ROUND(I130*H130,2)</f>
        <v>0</v>
      </c>
      <c r="BL130" s="18" t="s">
        <v>164</v>
      </c>
      <c r="BM130" s="216" t="s">
        <v>2479</v>
      </c>
    </row>
    <row r="131" s="2" customFormat="1">
      <c r="A131" s="39"/>
      <c r="B131" s="40"/>
      <c r="C131" s="41"/>
      <c r="D131" s="218" t="s">
        <v>166</v>
      </c>
      <c r="E131" s="41"/>
      <c r="F131" s="219" t="s">
        <v>240</v>
      </c>
      <c r="G131" s="41"/>
      <c r="H131" s="41"/>
      <c r="I131" s="220"/>
      <c r="J131" s="41"/>
      <c r="K131" s="41"/>
      <c r="L131" s="45"/>
      <c r="M131" s="221"/>
      <c r="N131" s="222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166</v>
      </c>
      <c r="AU131" s="18" t="s">
        <v>88</v>
      </c>
    </row>
    <row r="132" s="13" customFormat="1">
      <c r="A132" s="13"/>
      <c r="B132" s="225"/>
      <c r="C132" s="226"/>
      <c r="D132" s="223" t="s">
        <v>170</v>
      </c>
      <c r="E132" s="227" t="s">
        <v>19</v>
      </c>
      <c r="F132" s="228" t="s">
        <v>2480</v>
      </c>
      <c r="G132" s="226"/>
      <c r="H132" s="229">
        <v>2.3999999999999999</v>
      </c>
      <c r="I132" s="230"/>
      <c r="J132" s="226"/>
      <c r="K132" s="226"/>
      <c r="L132" s="231"/>
      <c r="M132" s="232"/>
      <c r="N132" s="233"/>
      <c r="O132" s="233"/>
      <c r="P132" s="233"/>
      <c r="Q132" s="233"/>
      <c r="R132" s="233"/>
      <c r="S132" s="233"/>
      <c r="T132" s="23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5" t="s">
        <v>170</v>
      </c>
      <c r="AU132" s="235" t="s">
        <v>88</v>
      </c>
      <c r="AV132" s="13" t="s">
        <v>88</v>
      </c>
      <c r="AW132" s="13" t="s">
        <v>37</v>
      </c>
      <c r="AX132" s="13" t="s">
        <v>78</v>
      </c>
      <c r="AY132" s="235" t="s">
        <v>157</v>
      </c>
    </row>
    <row r="133" s="2" customFormat="1" ht="16.5" customHeight="1">
      <c r="A133" s="39"/>
      <c r="B133" s="40"/>
      <c r="C133" s="236" t="s">
        <v>214</v>
      </c>
      <c r="D133" s="236" t="s">
        <v>242</v>
      </c>
      <c r="E133" s="237" t="s">
        <v>243</v>
      </c>
      <c r="F133" s="238" t="s">
        <v>244</v>
      </c>
      <c r="G133" s="239" t="s">
        <v>223</v>
      </c>
      <c r="H133" s="240">
        <v>5.4000000000000004</v>
      </c>
      <c r="I133" s="241"/>
      <c r="J133" s="242">
        <f>ROUND(I133*H133,2)</f>
        <v>0</v>
      </c>
      <c r="K133" s="238" t="s">
        <v>175</v>
      </c>
      <c r="L133" s="243"/>
      <c r="M133" s="244" t="s">
        <v>19</v>
      </c>
      <c r="N133" s="245" t="s">
        <v>49</v>
      </c>
      <c r="O133" s="85"/>
      <c r="P133" s="214">
        <f>O133*H133</f>
        <v>0</v>
      </c>
      <c r="Q133" s="214">
        <v>1</v>
      </c>
      <c r="R133" s="214">
        <f>Q133*H133</f>
        <v>5.4000000000000004</v>
      </c>
      <c r="S133" s="214">
        <v>0</v>
      </c>
      <c r="T133" s="215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6" t="s">
        <v>214</v>
      </c>
      <c r="AT133" s="216" t="s">
        <v>242</v>
      </c>
      <c r="AU133" s="216" t="s">
        <v>88</v>
      </c>
      <c r="AY133" s="18" t="s">
        <v>157</v>
      </c>
      <c r="BE133" s="217">
        <f>IF(N133="základní",J133,0)</f>
        <v>0</v>
      </c>
      <c r="BF133" s="217">
        <f>IF(N133="snížená",J133,0)</f>
        <v>0</v>
      </c>
      <c r="BG133" s="217">
        <f>IF(N133="zákl. přenesená",J133,0)</f>
        <v>0</v>
      </c>
      <c r="BH133" s="217">
        <f>IF(N133="sníž. přenesená",J133,0)</f>
        <v>0</v>
      </c>
      <c r="BI133" s="217">
        <f>IF(N133="nulová",J133,0)</f>
        <v>0</v>
      </c>
      <c r="BJ133" s="18" t="s">
        <v>86</v>
      </c>
      <c r="BK133" s="217">
        <f>ROUND(I133*H133,2)</f>
        <v>0</v>
      </c>
      <c r="BL133" s="18" t="s">
        <v>164</v>
      </c>
      <c r="BM133" s="216" t="s">
        <v>2481</v>
      </c>
    </row>
    <row r="134" s="13" customFormat="1">
      <c r="A134" s="13"/>
      <c r="B134" s="225"/>
      <c r="C134" s="226"/>
      <c r="D134" s="223" t="s">
        <v>170</v>
      </c>
      <c r="E134" s="226"/>
      <c r="F134" s="228" t="s">
        <v>2482</v>
      </c>
      <c r="G134" s="226"/>
      <c r="H134" s="229">
        <v>5.4000000000000004</v>
      </c>
      <c r="I134" s="230"/>
      <c r="J134" s="226"/>
      <c r="K134" s="226"/>
      <c r="L134" s="231"/>
      <c r="M134" s="232"/>
      <c r="N134" s="233"/>
      <c r="O134" s="233"/>
      <c r="P134" s="233"/>
      <c r="Q134" s="233"/>
      <c r="R134" s="233"/>
      <c r="S134" s="233"/>
      <c r="T134" s="23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5" t="s">
        <v>170</v>
      </c>
      <c r="AU134" s="235" t="s">
        <v>88</v>
      </c>
      <c r="AV134" s="13" t="s">
        <v>88</v>
      </c>
      <c r="AW134" s="13" t="s">
        <v>4</v>
      </c>
      <c r="AX134" s="13" t="s">
        <v>86</v>
      </c>
      <c r="AY134" s="235" t="s">
        <v>157</v>
      </c>
    </row>
    <row r="135" s="2" customFormat="1" ht="37.8" customHeight="1">
      <c r="A135" s="39"/>
      <c r="B135" s="40"/>
      <c r="C135" s="205" t="s">
        <v>220</v>
      </c>
      <c r="D135" s="205" t="s">
        <v>159</v>
      </c>
      <c r="E135" s="206" t="s">
        <v>248</v>
      </c>
      <c r="F135" s="207" t="s">
        <v>249</v>
      </c>
      <c r="G135" s="208" t="s">
        <v>174</v>
      </c>
      <c r="H135" s="209">
        <v>0.45000000000000001</v>
      </c>
      <c r="I135" s="210"/>
      <c r="J135" s="211">
        <f>ROUND(I135*H135,2)</f>
        <v>0</v>
      </c>
      <c r="K135" s="207" t="s">
        <v>163</v>
      </c>
      <c r="L135" s="45"/>
      <c r="M135" s="212" t="s">
        <v>19</v>
      </c>
      <c r="N135" s="213" t="s">
        <v>49</v>
      </c>
      <c r="O135" s="85"/>
      <c r="P135" s="214">
        <f>O135*H135</f>
        <v>0</v>
      </c>
      <c r="Q135" s="214">
        <v>0</v>
      </c>
      <c r="R135" s="214">
        <f>Q135*H135</f>
        <v>0</v>
      </c>
      <c r="S135" s="214">
        <v>0</v>
      </c>
      <c r="T135" s="215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6" t="s">
        <v>164</v>
      </c>
      <c r="AT135" s="216" t="s">
        <v>159</v>
      </c>
      <c r="AU135" s="216" t="s">
        <v>88</v>
      </c>
      <c r="AY135" s="18" t="s">
        <v>157</v>
      </c>
      <c r="BE135" s="217">
        <f>IF(N135="základní",J135,0)</f>
        <v>0</v>
      </c>
      <c r="BF135" s="217">
        <f>IF(N135="snížená",J135,0)</f>
        <v>0</v>
      </c>
      <c r="BG135" s="217">
        <f>IF(N135="zákl. přenesená",J135,0)</f>
        <v>0</v>
      </c>
      <c r="BH135" s="217">
        <f>IF(N135="sníž. přenesená",J135,0)</f>
        <v>0</v>
      </c>
      <c r="BI135" s="217">
        <f>IF(N135="nulová",J135,0)</f>
        <v>0</v>
      </c>
      <c r="BJ135" s="18" t="s">
        <v>86</v>
      </c>
      <c r="BK135" s="217">
        <f>ROUND(I135*H135,2)</f>
        <v>0</v>
      </c>
      <c r="BL135" s="18" t="s">
        <v>164</v>
      </c>
      <c r="BM135" s="216" t="s">
        <v>2483</v>
      </c>
    </row>
    <row r="136" s="2" customFormat="1">
      <c r="A136" s="39"/>
      <c r="B136" s="40"/>
      <c r="C136" s="41"/>
      <c r="D136" s="218" t="s">
        <v>166</v>
      </c>
      <c r="E136" s="41"/>
      <c r="F136" s="219" t="s">
        <v>2484</v>
      </c>
      <c r="G136" s="41"/>
      <c r="H136" s="41"/>
      <c r="I136" s="220"/>
      <c r="J136" s="41"/>
      <c r="K136" s="41"/>
      <c r="L136" s="45"/>
      <c r="M136" s="221"/>
      <c r="N136" s="222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166</v>
      </c>
      <c r="AU136" s="18" t="s">
        <v>88</v>
      </c>
    </row>
    <row r="137" s="13" customFormat="1">
      <c r="A137" s="13"/>
      <c r="B137" s="225"/>
      <c r="C137" s="226"/>
      <c r="D137" s="223" t="s">
        <v>170</v>
      </c>
      <c r="E137" s="227" t="s">
        <v>19</v>
      </c>
      <c r="F137" s="228" t="s">
        <v>2485</v>
      </c>
      <c r="G137" s="226"/>
      <c r="H137" s="229">
        <v>0.45000000000000001</v>
      </c>
      <c r="I137" s="230"/>
      <c r="J137" s="226"/>
      <c r="K137" s="226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170</v>
      </c>
      <c r="AU137" s="235" t="s">
        <v>88</v>
      </c>
      <c r="AV137" s="13" t="s">
        <v>88</v>
      </c>
      <c r="AW137" s="13" t="s">
        <v>37</v>
      </c>
      <c r="AX137" s="13" t="s">
        <v>78</v>
      </c>
      <c r="AY137" s="235" t="s">
        <v>157</v>
      </c>
    </row>
    <row r="138" s="2" customFormat="1" ht="16.5" customHeight="1">
      <c r="A138" s="39"/>
      <c r="B138" s="40"/>
      <c r="C138" s="236" t="s">
        <v>228</v>
      </c>
      <c r="D138" s="236" t="s">
        <v>242</v>
      </c>
      <c r="E138" s="237" t="s">
        <v>257</v>
      </c>
      <c r="F138" s="238" t="s">
        <v>258</v>
      </c>
      <c r="G138" s="239" t="s">
        <v>223</v>
      </c>
      <c r="H138" s="240">
        <v>0.90000000000000002</v>
      </c>
      <c r="I138" s="241"/>
      <c r="J138" s="242">
        <f>ROUND(I138*H138,2)</f>
        <v>0</v>
      </c>
      <c r="K138" s="238" t="s">
        <v>163</v>
      </c>
      <c r="L138" s="243"/>
      <c r="M138" s="244" t="s">
        <v>19</v>
      </c>
      <c r="N138" s="245" t="s">
        <v>49</v>
      </c>
      <c r="O138" s="85"/>
      <c r="P138" s="214">
        <f>O138*H138</f>
        <v>0</v>
      </c>
      <c r="Q138" s="214">
        <v>1</v>
      </c>
      <c r="R138" s="214">
        <f>Q138*H138</f>
        <v>0.90000000000000002</v>
      </c>
      <c r="S138" s="214">
        <v>0</v>
      </c>
      <c r="T138" s="215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6" t="s">
        <v>214</v>
      </c>
      <c r="AT138" s="216" t="s">
        <v>242</v>
      </c>
      <c r="AU138" s="216" t="s">
        <v>88</v>
      </c>
      <c r="AY138" s="18" t="s">
        <v>157</v>
      </c>
      <c r="BE138" s="217">
        <f>IF(N138="základní",J138,0)</f>
        <v>0</v>
      </c>
      <c r="BF138" s="217">
        <f>IF(N138="snížená",J138,0)</f>
        <v>0</v>
      </c>
      <c r="BG138" s="217">
        <f>IF(N138="zákl. přenesená",J138,0)</f>
        <v>0</v>
      </c>
      <c r="BH138" s="217">
        <f>IF(N138="sníž. přenesená",J138,0)</f>
        <v>0</v>
      </c>
      <c r="BI138" s="217">
        <f>IF(N138="nulová",J138,0)</f>
        <v>0</v>
      </c>
      <c r="BJ138" s="18" t="s">
        <v>86</v>
      </c>
      <c r="BK138" s="217">
        <f>ROUND(I138*H138,2)</f>
        <v>0</v>
      </c>
      <c r="BL138" s="18" t="s">
        <v>164</v>
      </c>
      <c r="BM138" s="216" t="s">
        <v>2486</v>
      </c>
    </row>
    <row r="139" s="13" customFormat="1">
      <c r="A139" s="13"/>
      <c r="B139" s="225"/>
      <c r="C139" s="226"/>
      <c r="D139" s="223" t="s">
        <v>170</v>
      </c>
      <c r="E139" s="226"/>
      <c r="F139" s="228" t="s">
        <v>2487</v>
      </c>
      <c r="G139" s="226"/>
      <c r="H139" s="229">
        <v>0.90000000000000002</v>
      </c>
      <c r="I139" s="230"/>
      <c r="J139" s="226"/>
      <c r="K139" s="226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170</v>
      </c>
      <c r="AU139" s="235" t="s">
        <v>88</v>
      </c>
      <c r="AV139" s="13" t="s">
        <v>88</v>
      </c>
      <c r="AW139" s="13" t="s">
        <v>4</v>
      </c>
      <c r="AX139" s="13" t="s">
        <v>86</v>
      </c>
      <c r="AY139" s="235" t="s">
        <v>157</v>
      </c>
    </row>
    <row r="140" s="12" customFormat="1" ht="22.8" customHeight="1">
      <c r="A140" s="12"/>
      <c r="B140" s="189"/>
      <c r="C140" s="190"/>
      <c r="D140" s="191" t="s">
        <v>77</v>
      </c>
      <c r="E140" s="203" t="s">
        <v>88</v>
      </c>
      <c r="F140" s="203" t="s">
        <v>299</v>
      </c>
      <c r="G140" s="190"/>
      <c r="H140" s="190"/>
      <c r="I140" s="193"/>
      <c r="J140" s="204">
        <f>BK140</f>
        <v>0</v>
      </c>
      <c r="K140" s="190"/>
      <c r="L140" s="195"/>
      <c r="M140" s="196"/>
      <c r="N140" s="197"/>
      <c r="O140" s="197"/>
      <c r="P140" s="198">
        <f>SUM(P141:P177)</f>
        <v>0</v>
      </c>
      <c r="Q140" s="197"/>
      <c r="R140" s="198">
        <f>SUM(R141:R177)</f>
        <v>19.75125319</v>
      </c>
      <c r="S140" s="197"/>
      <c r="T140" s="199">
        <f>SUM(T141:T177)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0" t="s">
        <v>86</v>
      </c>
      <c r="AT140" s="201" t="s">
        <v>77</v>
      </c>
      <c r="AU140" s="201" t="s">
        <v>86</v>
      </c>
      <c r="AY140" s="200" t="s">
        <v>157</v>
      </c>
      <c r="BK140" s="202">
        <f>SUM(BK141:BK177)</f>
        <v>0</v>
      </c>
    </row>
    <row r="141" s="2" customFormat="1" ht="24.15" customHeight="1">
      <c r="A141" s="39"/>
      <c r="B141" s="40"/>
      <c r="C141" s="205" t="s">
        <v>236</v>
      </c>
      <c r="D141" s="205" t="s">
        <v>159</v>
      </c>
      <c r="E141" s="206" t="s">
        <v>301</v>
      </c>
      <c r="F141" s="207" t="s">
        <v>302</v>
      </c>
      <c r="G141" s="208" t="s">
        <v>162</v>
      </c>
      <c r="H141" s="209">
        <v>12.4</v>
      </c>
      <c r="I141" s="210"/>
      <c r="J141" s="211">
        <f>ROUND(I141*H141,2)</f>
        <v>0</v>
      </c>
      <c r="K141" s="207" t="s">
        <v>163</v>
      </c>
      <c r="L141" s="45"/>
      <c r="M141" s="212" t="s">
        <v>19</v>
      </c>
      <c r="N141" s="213" t="s">
        <v>49</v>
      </c>
      <c r="O141" s="85"/>
      <c r="P141" s="214">
        <f>O141*H141</f>
        <v>0</v>
      </c>
      <c r="Q141" s="214">
        <v>0.00010000000000000001</v>
      </c>
      <c r="R141" s="214">
        <f>Q141*H141</f>
        <v>0.00124</v>
      </c>
      <c r="S141" s="214">
        <v>0</v>
      </c>
      <c r="T141" s="215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6" t="s">
        <v>164</v>
      </c>
      <c r="AT141" s="216" t="s">
        <v>159</v>
      </c>
      <c r="AU141" s="216" t="s">
        <v>88</v>
      </c>
      <c r="AY141" s="18" t="s">
        <v>157</v>
      </c>
      <c r="BE141" s="217">
        <f>IF(N141="základní",J141,0)</f>
        <v>0</v>
      </c>
      <c r="BF141" s="217">
        <f>IF(N141="snížená",J141,0)</f>
        <v>0</v>
      </c>
      <c r="BG141" s="217">
        <f>IF(N141="zákl. přenesená",J141,0)</f>
        <v>0</v>
      </c>
      <c r="BH141" s="217">
        <f>IF(N141="sníž. přenesená",J141,0)</f>
        <v>0</v>
      </c>
      <c r="BI141" s="217">
        <f>IF(N141="nulová",J141,0)</f>
        <v>0</v>
      </c>
      <c r="BJ141" s="18" t="s">
        <v>86</v>
      </c>
      <c r="BK141" s="217">
        <f>ROUND(I141*H141,2)</f>
        <v>0</v>
      </c>
      <c r="BL141" s="18" t="s">
        <v>164</v>
      </c>
      <c r="BM141" s="216" t="s">
        <v>2488</v>
      </c>
    </row>
    <row r="142" s="2" customFormat="1">
      <c r="A142" s="39"/>
      <c r="B142" s="40"/>
      <c r="C142" s="41"/>
      <c r="D142" s="218" t="s">
        <v>166</v>
      </c>
      <c r="E142" s="41"/>
      <c r="F142" s="219" t="s">
        <v>304</v>
      </c>
      <c r="G142" s="41"/>
      <c r="H142" s="41"/>
      <c r="I142" s="220"/>
      <c r="J142" s="41"/>
      <c r="K142" s="41"/>
      <c r="L142" s="45"/>
      <c r="M142" s="221"/>
      <c r="N142" s="222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166</v>
      </c>
      <c r="AU142" s="18" t="s">
        <v>88</v>
      </c>
    </row>
    <row r="143" s="13" customFormat="1">
      <c r="A143" s="13"/>
      <c r="B143" s="225"/>
      <c r="C143" s="226"/>
      <c r="D143" s="223" t="s">
        <v>170</v>
      </c>
      <c r="E143" s="227" t="s">
        <v>19</v>
      </c>
      <c r="F143" s="228" t="s">
        <v>2489</v>
      </c>
      <c r="G143" s="226"/>
      <c r="H143" s="229">
        <v>12.4</v>
      </c>
      <c r="I143" s="230"/>
      <c r="J143" s="226"/>
      <c r="K143" s="226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170</v>
      </c>
      <c r="AU143" s="235" t="s">
        <v>88</v>
      </c>
      <c r="AV143" s="13" t="s">
        <v>88</v>
      </c>
      <c r="AW143" s="13" t="s">
        <v>37</v>
      </c>
      <c r="AX143" s="13" t="s">
        <v>78</v>
      </c>
      <c r="AY143" s="235" t="s">
        <v>157</v>
      </c>
    </row>
    <row r="144" s="2" customFormat="1" ht="16.5" customHeight="1">
      <c r="A144" s="39"/>
      <c r="B144" s="40"/>
      <c r="C144" s="236" t="s">
        <v>8</v>
      </c>
      <c r="D144" s="236" t="s">
        <v>242</v>
      </c>
      <c r="E144" s="237" t="s">
        <v>307</v>
      </c>
      <c r="F144" s="238" t="s">
        <v>308</v>
      </c>
      <c r="G144" s="239" t="s">
        <v>162</v>
      </c>
      <c r="H144" s="240">
        <v>14.688000000000001</v>
      </c>
      <c r="I144" s="241"/>
      <c r="J144" s="242">
        <f>ROUND(I144*H144,2)</f>
        <v>0</v>
      </c>
      <c r="K144" s="238" t="s">
        <v>163</v>
      </c>
      <c r="L144" s="243"/>
      <c r="M144" s="244" t="s">
        <v>19</v>
      </c>
      <c r="N144" s="245" t="s">
        <v>49</v>
      </c>
      <c r="O144" s="85"/>
      <c r="P144" s="214">
        <f>O144*H144</f>
        <v>0</v>
      </c>
      <c r="Q144" s="214">
        <v>0.00029999999999999997</v>
      </c>
      <c r="R144" s="214">
        <f>Q144*H144</f>
        <v>0.0044063999999999996</v>
      </c>
      <c r="S144" s="214">
        <v>0</v>
      </c>
      <c r="T144" s="215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6" t="s">
        <v>214</v>
      </c>
      <c r="AT144" s="216" t="s">
        <v>242</v>
      </c>
      <c r="AU144" s="216" t="s">
        <v>88</v>
      </c>
      <c r="AY144" s="18" t="s">
        <v>157</v>
      </c>
      <c r="BE144" s="217">
        <f>IF(N144="základní",J144,0)</f>
        <v>0</v>
      </c>
      <c r="BF144" s="217">
        <f>IF(N144="snížená",J144,0)</f>
        <v>0</v>
      </c>
      <c r="BG144" s="217">
        <f>IF(N144="zákl. přenesená",J144,0)</f>
        <v>0</v>
      </c>
      <c r="BH144" s="217">
        <f>IF(N144="sníž. přenesená",J144,0)</f>
        <v>0</v>
      </c>
      <c r="BI144" s="217">
        <f>IF(N144="nulová",J144,0)</f>
        <v>0</v>
      </c>
      <c r="BJ144" s="18" t="s">
        <v>86</v>
      </c>
      <c r="BK144" s="217">
        <f>ROUND(I144*H144,2)</f>
        <v>0</v>
      </c>
      <c r="BL144" s="18" t="s">
        <v>164</v>
      </c>
      <c r="BM144" s="216" t="s">
        <v>2490</v>
      </c>
    </row>
    <row r="145" s="13" customFormat="1">
      <c r="A145" s="13"/>
      <c r="B145" s="225"/>
      <c r="C145" s="226"/>
      <c r="D145" s="223" t="s">
        <v>170</v>
      </c>
      <c r="E145" s="226"/>
      <c r="F145" s="228" t="s">
        <v>2491</v>
      </c>
      <c r="G145" s="226"/>
      <c r="H145" s="229">
        <v>14.688000000000001</v>
      </c>
      <c r="I145" s="230"/>
      <c r="J145" s="226"/>
      <c r="K145" s="226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170</v>
      </c>
      <c r="AU145" s="235" t="s">
        <v>88</v>
      </c>
      <c r="AV145" s="13" t="s">
        <v>88</v>
      </c>
      <c r="AW145" s="13" t="s">
        <v>4</v>
      </c>
      <c r="AX145" s="13" t="s">
        <v>86</v>
      </c>
      <c r="AY145" s="235" t="s">
        <v>157</v>
      </c>
    </row>
    <row r="146" s="2" customFormat="1" ht="24.15" customHeight="1">
      <c r="A146" s="39"/>
      <c r="B146" s="40"/>
      <c r="C146" s="205" t="s">
        <v>247</v>
      </c>
      <c r="D146" s="205" t="s">
        <v>159</v>
      </c>
      <c r="E146" s="206" t="s">
        <v>335</v>
      </c>
      <c r="F146" s="207" t="s">
        <v>336</v>
      </c>
      <c r="G146" s="208" t="s">
        <v>271</v>
      </c>
      <c r="H146" s="209">
        <v>1</v>
      </c>
      <c r="I146" s="210"/>
      <c r="J146" s="211">
        <f>ROUND(I146*H146,2)</f>
        <v>0</v>
      </c>
      <c r="K146" s="207" t="s">
        <v>175</v>
      </c>
      <c r="L146" s="45"/>
      <c r="M146" s="212" t="s">
        <v>19</v>
      </c>
      <c r="N146" s="213" t="s">
        <v>49</v>
      </c>
      <c r="O146" s="85"/>
      <c r="P146" s="214">
        <f>O146*H146</f>
        <v>0</v>
      </c>
      <c r="Q146" s="214">
        <v>0.00010000000000000001</v>
      </c>
      <c r="R146" s="214">
        <f>Q146*H146</f>
        <v>0.00010000000000000001</v>
      </c>
      <c r="S146" s="214">
        <v>0</v>
      </c>
      <c r="T146" s="215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6" t="s">
        <v>164</v>
      </c>
      <c r="AT146" s="216" t="s">
        <v>159</v>
      </c>
      <c r="AU146" s="216" t="s">
        <v>88</v>
      </c>
      <c r="AY146" s="18" t="s">
        <v>157</v>
      </c>
      <c r="BE146" s="217">
        <f>IF(N146="základní",J146,0)</f>
        <v>0</v>
      </c>
      <c r="BF146" s="217">
        <f>IF(N146="snížená",J146,0)</f>
        <v>0</v>
      </c>
      <c r="BG146" s="217">
        <f>IF(N146="zákl. přenesená",J146,0)</f>
        <v>0</v>
      </c>
      <c r="BH146" s="217">
        <f>IF(N146="sníž. přenesená",J146,0)</f>
        <v>0</v>
      </c>
      <c r="BI146" s="217">
        <f>IF(N146="nulová",J146,0)</f>
        <v>0</v>
      </c>
      <c r="BJ146" s="18" t="s">
        <v>86</v>
      </c>
      <c r="BK146" s="217">
        <f>ROUND(I146*H146,2)</f>
        <v>0</v>
      </c>
      <c r="BL146" s="18" t="s">
        <v>164</v>
      </c>
      <c r="BM146" s="216" t="s">
        <v>2492</v>
      </c>
    </row>
    <row r="147" s="2" customFormat="1">
      <c r="A147" s="39"/>
      <c r="B147" s="40"/>
      <c r="C147" s="41"/>
      <c r="D147" s="218" t="s">
        <v>166</v>
      </c>
      <c r="E147" s="41"/>
      <c r="F147" s="219" t="s">
        <v>338</v>
      </c>
      <c r="G147" s="41"/>
      <c r="H147" s="41"/>
      <c r="I147" s="220"/>
      <c r="J147" s="41"/>
      <c r="K147" s="41"/>
      <c r="L147" s="45"/>
      <c r="M147" s="221"/>
      <c r="N147" s="222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166</v>
      </c>
      <c r="AU147" s="18" t="s">
        <v>88</v>
      </c>
    </row>
    <row r="148" s="13" customFormat="1">
      <c r="A148" s="13"/>
      <c r="B148" s="225"/>
      <c r="C148" s="226"/>
      <c r="D148" s="223" t="s">
        <v>170</v>
      </c>
      <c r="E148" s="227" t="s">
        <v>19</v>
      </c>
      <c r="F148" s="228" t="s">
        <v>2493</v>
      </c>
      <c r="G148" s="226"/>
      <c r="H148" s="229">
        <v>1</v>
      </c>
      <c r="I148" s="230"/>
      <c r="J148" s="226"/>
      <c r="K148" s="226"/>
      <c r="L148" s="231"/>
      <c r="M148" s="232"/>
      <c r="N148" s="233"/>
      <c r="O148" s="233"/>
      <c r="P148" s="233"/>
      <c r="Q148" s="233"/>
      <c r="R148" s="233"/>
      <c r="S148" s="233"/>
      <c r="T148" s="23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5" t="s">
        <v>170</v>
      </c>
      <c r="AU148" s="235" t="s">
        <v>88</v>
      </c>
      <c r="AV148" s="13" t="s">
        <v>88</v>
      </c>
      <c r="AW148" s="13" t="s">
        <v>37</v>
      </c>
      <c r="AX148" s="13" t="s">
        <v>78</v>
      </c>
      <c r="AY148" s="235" t="s">
        <v>157</v>
      </c>
    </row>
    <row r="149" s="2" customFormat="1" ht="16.5" customHeight="1">
      <c r="A149" s="39"/>
      <c r="B149" s="40"/>
      <c r="C149" s="236" t="s">
        <v>256</v>
      </c>
      <c r="D149" s="236" t="s">
        <v>242</v>
      </c>
      <c r="E149" s="237" t="s">
        <v>341</v>
      </c>
      <c r="F149" s="238" t="s">
        <v>342</v>
      </c>
      <c r="G149" s="239" t="s">
        <v>320</v>
      </c>
      <c r="H149" s="240">
        <v>0.59999999999999998</v>
      </c>
      <c r="I149" s="241"/>
      <c r="J149" s="242">
        <f>ROUND(I149*H149,2)</f>
        <v>0</v>
      </c>
      <c r="K149" s="238" t="s">
        <v>175</v>
      </c>
      <c r="L149" s="243"/>
      <c r="M149" s="244" t="s">
        <v>19</v>
      </c>
      <c r="N149" s="245" t="s">
        <v>49</v>
      </c>
      <c r="O149" s="85"/>
      <c r="P149" s="214">
        <f>O149*H149</f>
        <v>0</v>
      </c>
      <c r="Q149" s="214">
        <v>0.016619999999999999</v>
      </c>
      <c r="R149" s="214">
        <f>Q149*H149</f>
        <v>0.009972</v>
      </c>
      <c r="S149" s="214">
        <v>0</v>
      </c>
      <c r="T149" s="215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16" t="s">
        <v>214</v>
      </c>
      <c r="AT149" s="216" t="s">
        <v>242</v>
      </c>
      <c r="AU149" s="216" t="s">
        <v>88</v>
      </c>
      <c r="AY149" s="18" t="s">
        <v>157</v>
      </c>
      <c r="BE149" s="217">
        <f>IF(N149="základní",J149,0)</f>
        <v>0</v>
      </c>
      <c r="BF149" s="217">
        <f>IF(N149="snížená",J149,0)</f>
        <v>0</v>
      </c>
      <c r="BG149" s="217">
        <f>IF(N149="zákl. přenesená",J149,0)</f>
        <v>0</v>
      </c>
      <c r="BH149" s="217">
        <f>IF(N149="sníž. přenesená",J149,0)</f>
        <v>0</v>
      </c>
      <c r="BI149" s="217">
        <f>IF(N149="nulová",J149,0)</f>
        <v>0</v>
      </c>
      <c r="BJ149" s="18" t="s">
        <v>86</v>
      </c>
      <c r="BK149" s="217">
        <f>ROUND(I149*H149,2)</f>
        <v>0</v>
      </c>
      <c r="BL149" s="18" t="s">
        <v>164</v>
      </c>
      <c r="BM149" s="216" t="s">
        <v>2494</v>
      </c>
    </row>
    <row r="150" s="13" customFormat="1">
      <c r="A150" s="13"/>
      <c r="B150" s="225"/>
      <c r="C150" s="226"/>
      <c r="D150" s="223" t="s">
        <v>170</v>
      </c>
      <c r="E150" s="227" t="s">
        <v>19</v>
      </c>
      <c r="F150" s="228" t="s">
        <v>2495</v>
      </c>
      <c r="G150" s="226"/>
      <c r="H150" s="229">
        <v>0.59999999999999998</v>
      </c>
      <c r="I150" s="230"/>
      <c r="J150" s="226"/>
      <c r="K150" s="226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170</v>
      </c>
      <c r="AU150" s="235" t="s">
        <v>88</v>
      </c>
      <c r="AV150" s="13" t="s">
        <v>88</v>
      </c>
      <c r="AW150" s="13" t="s">
        <v>37</v>
      </c>
      <c r="AX150" s="13" t="s">
        <v>78</v>
      </c>
      <c r="AY150" s="235" t="s">
        <v>157</v>
      </c>
    </row>
    <row r="151" s="2" customFormat="1" ht="21.75" customHeight="1">
      <c r="A151" s="39"/>
      <c r="B151" s="40"/>
      <c r="C151" s="205" t="s">
        <v>261</v>
      </c>
      <c r="D151" s="205" t="s">
        <v>159</v>
      </c>
      <c r="E151" s="206" t="s">
        <v>346</v>
      </c>
      <c r="F151" s="207" t="s">
        <v>347</v>
      </c>
      <c r="G151" s="208" t="s">
        <v>174</v>
      </c>
      <c r="H151" s="209">
        <v>0.92300000000000004</v>
      </c>
      <c r="I151" s="210"/>
      <c r="J151" s="211">
        <f>ROUND(I151*H151,2)</f>
        <v>0</v>
      </c>
      <c r="K151" s="207" t="s">
        <v>175</v>
      </c>
      <c r="L151" s="45"/>
      <c r="M151" s="212" t="s">
        <v>19</v>
      </c>
      <c r="N151" s="213" t="s">
        <v>49</v>
      </c>
      <c r="O151" s="85"/>
      <c r="P151" s="214">
        <f>O151*H151</f>
        <v>0</v>
      </c>
      <c r="Q151" s="214">
        <v>2.1600000000000001</v>
      </c>
      <c r="R151" s="214">
        <f>Q151*H151</f>
        <v>1.9936800000000001</v>
      </c>
      <c r="S151" s="214">
        <v>0</v>
      </c>
      <c r="T151" s="215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16" t="s">
        <v>164</v>
      </c>
      <c r="AT151" s="216" t="s">
        <v>159</v>
      </c>
      <c r="AU151" s="216" t="s">
        <v>88</v>
      </c>
      <c r="AY151" s="18" t="s">
        <v>157</v>
      </c>
      <c r="BE151" s="217">
        <f>IF(N151="základní",J151,0)</f>
        <v>0</v>
      </c>
      <c r="BF151" s="217">
        <f>IF(N151="snížená",J151,0)</f>
        <v>0</v>
      </c>
      <c r="BG151" s="217">
        <f>IF(N151="zákl. přenesená",J151,0)</f>
        <v>0</v>
      </c>
      <c r="BH151" s="217">
        <f>IF(N151="sníž. přenesená",J151,0)</f>
        <v>0</v>
      </c>
      <c r="BI151" s="217">
        <f>IF(N151="nulová",J151,0)</f>
        <v>0</v>
      </c>
      <c r="BJ151" s="18" t="s">
        <v>86</v>
      </c>
      <c r="BK151" s="217">
        <f>ROUND(I151*H151,2)</f>
        <v>0</v>
      </c>
      <c r="BL151" s="18" t="s">
        <v>164</v>
      </c>
      <c r="BM151" s="216" t="s">
        <v>2496</v>
      </c>
    </row>
    <row r="152" s="2" customFormat="1">
      <c r="A152" s="39"/>
      <c r="B152" s="40"/>
      <c r="C152" s="41"/>
      <c r="D152" s="218" t="s">
        <v>166</v>
      </c>
      <c r="E152" s="41"/>
      <c r="F152" s="219" t="s">
        <v>349</v>
      </c>
      <c r="G152" s="41"/>
      <c r="H152" s="41"/>
      <c r="I152" s="220"/>
      <c r="J152" s="41"/>
      <c r="K152" s="41"/>
      <c r="L152" s="45"/>
      <c r="M152" s="221"/>
      <c r="N152" s="222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166</v>
      </c>
      <c r="AU152" s="18" t="s">
        <v>88</v>
      </c>
    </row>
    <row r="153" s="13" customFormat="1">
      <c r="A153" s="13"/>
      <c r="B153" s="225"/>
      <c r="C153" s="226"/>
      <c r="D153" s="223" t="s">
        <v>170</v>
      </c>
      <c r="E153" s="227" t="s">
        <v>19</v>
      </c>
      <c r="F153" s="228" t="s">
        <v>2497</v>
      </c>
      <c r="G153" s="226"/>
      <c r="H153" s="229">
        <v>0.92300000000000004</v>
      </c>
      <c r="I153" s="230"/>
      <c r="J153" s="226"/>
      <c r="K153" s="226"/>
      <c r="L153" s="231"/>
      <c r="M153" s="232"/>
      <c r="N153" s="233"/>
      <c r="O153" s="233"/>
      <c r="P153" s="233"/>
      <c r="Q153" s="233"/>
      <c r="R153" s="233"/>
      <c r="S153" s="233"/>
      <c r="T153" s="23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5" t="s">
        <v>170</v>
      </c>
      <c r="AU153" s="235" t="s">
        <v>88</v>
      </c>
      <c r="AV153" s="13" t="s">
        <v>88</v>
      </c>
      <c r="AW153" s="13" t="s">
        <v>37</v>
      </c>
      <c r="AX153" s="13" t="s">
        <v>78</v>
      </c>
      <c r="AY153" s="235" t="s">
        <v>157</v>
      </c>
    </row>
    <row r="154" s="2" customFormat="1" ht="21.75" customHeight="1">
      <c r="A154" s="39"/>
      <c r="B154" s="40"/>
      <c r="C154" s="205" t="s">
        <v>268</v>
      </c>
      <c r="D154" s="205" t="s">
        <v>159</v>
      </c>
      <c r="E154" s="206" t="s">
        <v>352</v>
      </c>
      <c r="F154" s="207" t="s">
        <v>353</v>
      </c>
      <c r="G154" s="208" t="s">
        <v>174</v>
      </c>
      <c r="H154" s="209">
        <v>0.308</v>
      </c>
      <c r="I154" s="210"/>
      <c r="J154" s="211">
        <f>ROUND(I154*H154,2)</f>
        <v>0</v>
      </c>
      <c r="K154" s="207" t="s">
        <v>175</v>
      </c>
      <c r="L154" s="45"/>
      <c r="M154" s="212" t="s">
        <v>19</v>
      </c>
      <c r="N154" s="213" t="s">
        <v>49</v>
      </c>
      <c r="O154" s="85"/>
      <c r="P154" s="214">
        <f>O154*H154</f>
        <v>0</v>
      </c>
      <c r="Q154" s="214">
        <v>1.98</v>
      </c>
      <c r="R154" s="214">
        <f>Q154*H154</f>
        <v>0.60983999999999994</v>
      </c>
      <c r="S154" s="214">
        <v>0</v>
      </c>
      <c r="T154" s="215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6" t="s">
        <v>164</v>
      </c>
      <c r="AT154" s="216" t="s">
        <v>159</v>
      </c>
      <c r="AU154" s="216" t="s">
        <v>88</v>
      </c>
      <c r="AY154" s="18" t="s">
        <v>157</v>
      </c>
      <c r="BE154" s="217">
        <f>IF(N154="základní",J154,0)</f>
        <v>0</v>
      </c>
      <c r="BF154" s="217">
        <f>IF(N154="snížená",J154,0)</f>
        <v>0</v>
      </c>
      <c r="BG154" s="217">
        <f>IF(N154="zákl. přenesená",J154,0)</f>
        <v>0</v>
      </c>
      <c r="BH154" s="217">
        <f>IF(N154="sníž. přenesená",J154,0)</f>
        <v>0</v>
      </c>
      <c r="BI154" s="217">
        <f>IF(N154="nulová",J154,0)</f>
        <v>0</v>
      </c>
      <c r="BJ154" s="18" t="s">
        <v>86</v>
      </c>
      <c r="BK154" s="217">
        <f>ROUND(I154*H154,2)</f>
        <v>0</v>
      </c>
      <c r="BL154" s="18" t="s">
        <v>164</v>
      </c>
      <c r="BM154" s="216" t="s">
        <v>2498</v>
      </c>
    </row>
    <row r="155" s="2" customFormat="1">
      <c r="A155" s="39"/>
      <c r="B155" s="40"/>
      <c r="C155" s="41"/>
      <c r="D155" s="218" t="s">
        <v>166</v>
      </c>
      <c r="E155" s="41"/>
      <c r="F155" s="219" t="s">
        <v>355</v>
      </c>
      <c r="G155" s="41"/>
      <c r="H155" s="41"/>
      <c r="I155" s="220"/>
      <c r="J155" s="41"/>
      <c r="K155" s="41"/>
      <c r="L155" s="45"/>
      <c r="M155" s="221"/>
      <c r="N155" s="222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166</v>
      </c>
      <c r="AU155" s="18" t="s">
        <v>88</v>
      </c>
    </row>
    <row r="156" s="13" customFormat="1">
      <c r="A156" s="13"/>
      <c r="B156" s="225"/>
      <c r="C156" s="226"/>
      <c r="D156" s="223" t="s">
        <v>170</v>
      </c>
      <c r="E156" s="227" t="s">
        <v>19</v>
      </c>
      <c r="F156" s="228" t="s">
        <v>2499</v>
      </c>
      <c r="G156" s="226"/>
      <c r="H156" s="229">
        <v>0.308</v>
      </c>
      <c r="I156" s="230"/>
      <c r="J156" s="226"/>
      <c r="K156" s="226"/>
      <c r="L156" s="231"/>
      <c r="M156" s="232"/>
      <c r="N156" s="233"/>
      <c r="O156" s="233"/>
      <c r="P156" s="233"/>
      <c r="Q156" s="233"/>
      <c r="R156" s="233"/>
      <c r="S156" s="233"/>
      <c r="T156" s="23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5" t="s">
        <v>170</v>
      </c>
      <c r="AU156" s="235" t="s">
        <v>88</v>
      </c>
      <c r="AV156" s="13" t="s">
        <v>88</v>
      </c>
      <c r="AW156" s="13" t="s">
        <v>37</v>
      </c>
      <c r="AX156" s="13" t="s">
        <v>78</v>
      </c>
      <c r="AY156" s="235" t="s">
        <v>157</v>
      </c>
    </row>
    <row r="157" s="2" customFormat="1" ht="21.75" customHeight="1">
      <c r="A157" s="39"/>
      <c r="B157" s="40"/>
      <c r="C157" s="205" t="s">
        <v>275</v>
      </c>
      <c r="D157" s="205" t="s">
        <v>159</v>
      </c>
      <c r="E157" s="206" t="s">
        <v>358</v>
      </c>
      <c r="F157" s="207" t="s">
        <v>359</v>
      </c>
      <c r="G157" s="208" t="s">
        <v>174</v>
      </c>
      <c r="H157" s="209">
        <v>1.6120000000000001</v>
      </c>
      <c r="I157" s="210"/>
      <c r="J157" s="211">
        <f>ROUND(I157*H157,2)</f>
        <v>0</v>
      </c>
      <c r="K157" s="207" t="s">
        <v>175</v>
      </c>
      <c r="L157" s="45"/>
      <c r="M157" s="212" t="s">
        <v>19</v>
      </c>
      <c r="N157" s="213" t="s">
        <v>49</v>
      </c>
      <c r="O157" s="85"/>
      <c r="P157" s="214">
        <f>O157*H157</f>
        <v>0</v>
      </c>
      <c r="Q157" s="214">
        <v>2.3010199999999998</v>
      </c>
      <c r="R157" s="214">
        <f>Q157*H157</f>
        <v>3.7092442399999999</v>
      </c>
      <c r="S157" s="214">
        <v>0</v>
      </c>
      <c r="T157" s="215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16" t="s">
        <v>164</v>
      </c>
      <c r="AT157" s="216" t="s">
        <v>159</v>
      </c>
      <c r="AU157" s="216" t="s">
        <v>88</v>
      </c>
      <c r="AY157" s="18" t="s">
        <v>157</v>
      </c>
      <c r="BE157" s="217">
        <f>IF(N157="základní",J157,0)</f>
        <v>0</v>
      </c>
      <c r="BF157" s="217">
        <f>IF(N157="snížená",J157,0)</f>
        <v>0</v>
      </c>
      <c r="BG157" s="217">
        <f>IF(N157="zákl. přenesená",J157,0)</f>
        <v>0</v>
      </c>
      <c r="BH157" s="217">
        <f>IF(N157="sníž. přenesená",J157,0)</f>
        <v>0</v>
      </c>
      <c r="BI157" s="217">
        <f>IF(N157="nulová",J157,0)</f>
        <v>0</v>
      </c>
      <c r="BJ157" s="18" t="s">
        <v>86</v>
      </c>
      <c r="BK157" s="217">
        <f>ROUND(I157*H157,2)</f>
        <v>0</v>
      </c>
      <c r="BL157" s="18" t="s">
        <v>164</v>
      </c>
      <c r="BM157" s="216" t="s">
        <v>2500</v>
      </c>
    </row>
    <row r="158" s="2" customFormat="1">
      <c r="A158" s="39"/>
      <c r="B158" s="40"/>
      <c r="C158" s="41"/>
      <c r="D158" s="218" t="s">
        <v>166</v>
      </c>
      <c r="E158" s="41"/>
      <c r="F158" s="219" t="s">
        <v>361</v>
      </c>
      <c r="G158" s="41"/>
      <c r="H158" s="41"/>
      <c r="I158" s="220"/>
      <c r="J158" s="41"/>
      <c r="K158" s="41"/>
      <c r="L158" s="45"/>
      <c r="M158" s="221"/>
      <c r="N158" s="222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166</v>
      </c>
      <c r="AU158" s="18" t="s">
        <v>88</v>
      </c>
    </row>
    <row r="159" s="13" customFormat="1">
      <c r="A159" s="13"/>
      <c r="B159" s="225"/>
      <c r="C159" s="226"/>
      <c r="D159" s="223" t="s">
        <v>170</v>
      </c>
      <c r="E159" s="227" t="s">
        <v>19</v>
      </c>
      <c r="F159" s="228" t="s">
        <v>2501</v>
      </c>
      <c r="G159" s="226"/>
      <c r="H159" s="229">
        <v>1.6120000000000001</v>
      </c>
      <c r="I159" s="230"/>
      <c r="J159" s="226"/>
      <c r="K159" s="226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170</v>
      </c>
      <c r="AU159" s="235" t="s">
        <v>88</v>
      </c>
      <c r="AV159" s="13" t="s">
        <v>88</v>
      </c>
      <c r="AW159" s="13" t="s">
        <v>37</v>
      </c>
      <c r="AX159" s="13" t="s">
        <v>78</v>
      </c>
      <c r="AY159" s="235" t="s">
        <v>157</v>
      </c>
    </row>
    <row r="160" s="2" customFormat="1" ht="16.5" customHeight="1">
      <c r="A160" s="39"/>
      <c r="B160" s="40"/>
      <c r="C160" s="205" t="s">
        <v>280</v>
      </c>
      <c r="D160" s="205" t="s">
        <v>159</v>
      </c>
      <c r="E160" s="206" t="s">
        <v>364</v>
      </c>
      <c r="F160" s="207" t="s">
        <v>365</v>
      </c>
      <c r="G160" s="208" t="s">
        <v>162</v>
      </c>
      <c r="H160" s="209">
        <v>1.7430000000000001</v>
      </c>
      <c r="I160" s="210"/>
      <c r="J160" s="211">
        <f>ROUND(I160*H160,2)</f>
        <v>0</v>
      </c>
      <c r="K160" s="207" t="s">
        <v>175</v>
      </c>
      <c r="L160" s="45"/>
      <c r="M160" s="212" t="s">
        <v>19</v>
      </c>
      <c r="N160" s="213" t="s">
        <v>49</v>
      </c>
      <c r="O160" s="85"/>
      <c r="P160" s="214">
        <f>O160*H160</f>
        <v>0</v>
      </c>
      <c r="Q160" s="214">
        <v>0.0029399999999999999</v>
      </c>
      <c r="R160" s="214">
        <f>Q160*H160</f>
        <v>0.0051244200000000002</v>
      </c>
      <c r="S160" s="214">
        <v>0</v>
      </c>
      <c r="T160" s="215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16" t="s">
        <v>164</v>
      </c>
      <c r="AT160" s="216" t="s">
        <v>159</v>
      </c>
      <c r="AU160" s="216" t="s">
        <v>88</v>
      </c>
      <c r="AY160" s="18" t="s">
        <v>157</v>
      </c>
      <c r="BE160" s="217">
        <f>IF(N160="základní",J160,0)</f>
        <v>0</v>
      </c>
      <c r="BF160" s="217">
        <f>IF(N160="snížená",J160,0)</f>
        <v>0</v>
      </c>
      <c r="BG160" s="217">
        <f>IF(N160="zákl. přenesená",J160,0)</f>
        <v>0</v>
      </c>
      <c r="BH160" s="217">
        <f>IF(N160="sníž. přenesená",J160,0)</f>
        <v>0</v>
      </c>
      <c r="BI160" s="217">
        <f>IF(N160="nulová",J160,0)</f>
        <v>0</v>
      </c>
      <c r="BJ160" s="18" t="s">
        <v>86</v>
      </c>
      <c r="BK160" s="217">
        <f>ROUND(I160*H160,2)</f>
        <v>0</v>
      </c>
      <c r="BL160" s="18" t="s">
        <v>164</v>
      </c>
      <c r="BM160" s="216" t="s">
        <v>2502</v>
      </c>
    </row>
    <row r="161" s="2" customFormat="1">
      <c r="A161" s="39"/>
      <c r="B161" s="40"/>
      <c r="C161" s="41"/>
      <c r="D161" s="218" t="s">
        <v>166</v>
      </c>
      <c r="E161" s="41"/>
      <c r="F161" s="219" t="s">
        <v>367</v>
      </c>
      <c r="G161" s="41"/>
      <c r="H161" s="41"/>
      <c r="I161" s="220"/>
      <c r="J161" s="41"/>
      <c r="K161" s="41"/>
      <c r="L161" s="45"/>
      <c r="M161" s="221"/>
      <c r="N161" s="222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166</v>
      </c>
      <c r="AU161" s="18" t="s">
        <v>88</v>
      </c>
    </row>
    <row r="162" s="13" customFormat="1">
      <c r="A162" s="13"/>
      <c r="B162" s="225"/>
      <c r="C162" s="226"/>
      <c r="D162" s="223" t="s">
        <v>170</v>
      </c>
      <c r="E162" s="227" t="s">
        <v>19</v>
      </c>
      <c r="F162" s="228" t="s">
        <v>2503</v>
      </c>
      <c r="G162" s="226"/>
      <c r="H162" s="229">
        <v>1.7430000000000001</v>
      </c>
      <c r="I162" s="230"/>
      <c r="J162" s="226"/>
      <c r="K162" s="226"/>
      <c r="L162" s="231"/>
      <c r="M162" s="232"/>
      <c r="N162" s="233"/>
      <c r="O162" s="233"/>
      <c r="P162" s="233"/>
      <c r="Q162" s="233"/>
      <c r="R162" s="233"/>
      <c r="S162" s="233"/>
      <c r="T162" s="23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5" t="s">
        <v>170</v>
      </c>
      <c r="AU162" s="235" t="s">
        <v>88</v>
      </c>
      <c r="AV162" s="13" t="s">
        <v>88</v>
      </c>
      <c r="AW162" s="13" t="s">
        <v>37</v>
      </c>
      <c r="AX162" s="13" t="s">
        <v>78</v>
      </c>
      <c r="AY162" s="235" t="s">
        <v>157</v>
      </c>
    </row>
    <row r="163" s="2" customFormat="1" ht="16.5" customHeight="1">
      <c r="A163" s="39"/>
      <c r="B163" s="40"/>
      <c r="C163" s="205" t="s">
        <v>285</v>
      </c>
      <c r="D163" s="205" t="s">
        <v>159</v>
      </c>
      <c r="E163" s="206" t="s">
        <v>370</v>
      </c>
      <c r="F163" s="207" t="s">
        <v>371</v>
      </c>
      <c r="G163" s="208" t="s">
        <v>162</v>
      </c>
      <c r="H163" s="209">
        <v>1.7430000000000001</v>
      </c>
      <c r="I163" s="210"/>
      <c r="J163" s="211">
        <f>ROUND(I163*H163,2)</f>
        <v>0</v>
      </c>
      <c r="K163" s="207" t="s">
        <v>175</v>
      </c>
      <c r="L163" s="45"/>
      <c r="M163" s="212" t="s">
        <v>19</v>
      </c>
      <c r="N163" s="213" t="s">
        <v>49</v>
      </c>
      <c r="O163" s="85"/>
      <c r="P163" s="214">
        <f>O163*H163</f>
        <v>0</v>
      </c>
      <c r="Q163" s="214">
        <v>0</v>
      </c>
      <c r="R163" s="214">
        <f>Q163*H163</f>
        <v>0</v>
      </c>
      <c r="S163" s="214">
        <v>0</v>
      </c>
      <c r="T163" s="215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16" t="s">
        <v>164</v>
      </c>
      <c r="AT163" s="216" t="s">
        <v>159</v>
      </c>
      <c r="AU163" s="216" t="s">
        <v>88</v>
      </c>
      <c r="AY163" s="18" t="s">
        <v>157</v>
      </c>
      <c r="BE163" s="217">
        <f>IF(N163="základní",J163,0)</f>
        <v>0</v>
      </c>
      <c r="BF163" s="217">
        <f>IF(N163="snížená",J163,0)</f>
        <v>0</v>
      </c>
      <c r="BG163" s="217">
        <f>IF(N163="zákl. přenesená",J163,0)</f>
        <v>0</v>
      </c>
      <c r="BH163" s="217">
        <f>IF(N163="sníž. přenesená",J163,0)</f>
        <v>0</v>
      </c>
      <c r="BI163" s="217">
        <f>IF(N163="nulová",J163,0)</f>
        <v>0</v>
      </c>
      <c r="BJ163" s="18" t="s">
        <v>86</v>
      </c>
      <c r="BK163" s="217">
        <f>ROUND(I163*H163,2)</f>
        <v>0</v>
      </c>
      <c r="BL163" s="18" t="s">
        <v>164</v>
      </c>
      <c r="BM163" s="216" t="s">
        <v>2504</v>
      </c>
    </row>
    <row r="164" s="2" customFormat="1">
      <c r="A164" s="39"/>
      <c r="B164" s="40"/>
      <c r="C164" s="41"/>
      <c r="D164" s="218" t="s">
        <v>166</v>
      </c>
      <c r="E164" s="41"/>
      <c r="F164" s="219" t="s">
        <v>373</v>
      </c>
      <c r="G164" s="41"/>
      <c r="H164" s="41"/>
      <c r="I164" s="220"/>
      <c r="J164" s="41"/>
      <c r="K164" s="41"/>
      <c r="L164" s="45"/>
      <c r="M164" s="221"/>
      <c r="N164" s="222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166</v>
      </c>
      <c r="AU164" s="18" t="s">
        <v>88</v>
      </c>
    </row>
    <row r="165" s="2" customFormat="1" ht="16.5" customHeight="1">
      <c r="A165" s="39"/>
      <c r="B165" s="40"/>
      <c r="C165" s="205" t="s">
        <v>290</v>
      </c>
      <c r="D165" s="205" t="s">
        <v>159</v>
      </c>
      <c r="E165" s="206" t="s">
        <v>375</v>
      </c>
      <c r="F165" s="207" t="s">
        <v>376</v>
      </c>
      <c r="G165" s="208" t="s">
        <v>223</v>
      </c>
      <c r="H165" s="209">
        <v>0.13900000000000001</v>
      </c>
      <c r="I165" s="210"/>
      <c r="J165" s="211">
        <f>ROUND(I165*H165,2)</f>
        <v>0</v>
      </c>
      <c r="K165" s="207" t="s">
        <v>175</v>
      </c>
      <c r="L165" s="45"/>
      <c r="M165" s="212" t="s">
        <v>19</v>
      </c>
      <c r="N165" s="213" t="s">
        <v>49</v>
      </c>
      <c r="O165" s="85"/>
      <c r="P165" s="214">
        <f>O165*H165</f>
        <v>0</v>
      </c>
      <c r="Q165" s="214">
        <v>1.06277</v>
      </c>
      <c r="R165" s="214">
        <f>Q165*H165</f>
        <v>0.14772503000000001</v>
      </c>
      <c r="S165" s="214">
        <v>0</v>
      </c>
      <c r="T165" s="215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6" t="s">
        <v>164</v>
      </c>
      <c r="AT165" s="216" t="s">
        <v>159</v>
      </c>
      <c r="AU165" s="216" t="s">
        <v>88</v>
      </c>
      <c r="AY165" s="18" t="s">
        <v>157</v>
      </c>
      <c r="BE165" s="217">
        <f>IF(N165="základní",J165,0)</f>
        <v>0</v>
      </c>
      <c r="BF165" s="217">
        <f>IF(N165="snížená",J165,0)</f>
        <v>0</v>
      </c>
      <c r="BG165" s="217">
        <f>IF(N165="zákl. přenesená",J165,0)</f>
        <v>0</v>
      </c>
      <c r="BH165" s="217">
        <f>IF(N165="sníž. přenesená",J165,0)</f>
        <v>0</v>
      </c>
      <c r="BI165" s="217">
        <f>IF(N165="nulová",J165,0)</f>
        <v>0</v>
      </c>
      <c r="BJ165" s="18" t="s">
        <v>86</v>
      </c>
      <c r="BK165" s="217">
        <f>ROUND(I165*H165,2)</f>
        <v>0</v>
      </c>
      <c r="BL165" s="18" t="s">
        <v>164</v>
      </c>
      <c r="BM165" s="216" t="s">
        <v>2505</v>
      </c>
    </row>
    <row r="166" s="2" customFormat="1">
      <c r="A166" s="39"/>
      <c r="B166" s="40"/>
      <c r="C166" s="41"/>
      <c r="D166" s="218" t="s">
        <v>166</v>
      </c>
      <c r="E166" s="41"/>
      <c r="F166" s="219" t="s">
        <v>378</v>
      </c>
      <c r="G166" s="41"/>
      <c r="H166" s="41"/>
      <c r="I166" s="220"/>
      <c r="J166" s="41"/>
      <c r="K166" s="41"/>
      <c r="L166" s="45"/>
      <c r="M166" s="221"/>
      <c r="N166" s="222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166</v>
      </c>
      <c r="AU166" s="18" t="s">
        <v>88</v>
      </c>
    </row>
    <row r="167" s="13" customFormat="1">
      <c r="A167" s="13"/>
      <c r="B167" s="225"/>
      <c r="C167" s="226"/>
      <c r="D167" s="223" t="s">
        <v>170</v>
      </c>
      <c r="E167" s="227" t="s">
        <v>19</v>
      </c>
      <c r="F167" s="228" t="s">
        <v>2506</v>
      </c>
      <c r="G167" s="226"/>
      <c r="H167" s="229">
        <v>0.13900000000000001</v>
      </c>
      <c r="I167" s="230"/>
      <c r="J167" s="226"/>
      <c r="K167" s="226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170</v>
      </c>
      <c r="AU167" s="235" t="s">
        <v>88</v>
      </c>
      <c r="AV167" s="13" t="s">
        <v>88</v>
      </c>
      <c r="AW167" s="13" t="s">
        <v>37</v>
      </c>
      <c r="AX167" s="13" t="s">
        <v>78</v>
      </c>
      <c r="AY167" s="235" t="s">
        <v>157</v>
      </c>
    </row>
    <row r="168" s="2" customFormat="1" ht="16.5" customHeight="1">
      <c r="A168" s="39"/>
      <c r="B168" s="40"/>
      <c r="C168" s="205" t="s">
        <v>7</v>
      </c>
      <c r="D168" s="205" t="s">
        <v>159</v>
      </c>
      <c r="E168" s="206" t="s">
        <v>381</v>
      </c>
      <c r="F168" s="207" t="s">
        <v>382</v>
      </c>
      <c r="G168" s="208" t="s">
        <v>174</v>
      </c>
      <c r="H168" s="209">
        <v>5.2619999999999996</v>
      </c>
      <c r="I168" s="210"/>
      <c r="J168" s="211">
        <f>ROUND(I168*H168,2)</f>
        <v>0</v>
      </c>
      <c r="K168" s="207" t="s">
        <v>175</v>
      </c>
      <c r="L168" s="45"/>
      <c r="M168" s="212" t="s">
        <v>19</v>
      </c>
      <c r="N168" s="213" t="s">
        <v>49</v>
      </c>
      <c r="O168" s="85"/>
      <c r="P168" s="214">
        <f>O168*H168</f>
        <v>0</v>
      </c>
      <c r="Q168" s="214">
        <v>2.5018699999999998</v>
      </c>
      <c r="R168" s="214">
        <f>Q168*H168</f>
        <v>13.164839939999999</v>
      </c>
      <c r="S168" s="214">
        <v>0</v>
      </c>
      <c r="T168" s="215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16" t="s">
        <v>164</v>
      </c>
      <c r="AT168" s="216" t="s">
        <v>159</v>
      </c>
      <c r="AU168" s="216" t="s">
        <v>88</v>
      </c>
      <c r="AY168" s="18" t="s">
        <v>157</v>
      </c>
      <c r="BE168" s="217">
        <f>IF(N168="základní",J168,0)</f>
        <v>0</v>
      </c>
      <c r="BF168" s="217">
        <f>IF(N168="snížená",J168,0)</f>
        <v>0</v>
      </c>
      <c r="BG168" s="217">
        <f>IF(N168="zákl. přenesená",J168,0)</f>
        <v>0</v>
      </c>
      <c r="BH168" s="217">
        <f>IF(N168="sníž. přenesená",J168,0)</f>
        <v>0</v>
      </c>
      <c r="BI168" s="217">
        <f>IF(N168="nulová",J168,0)</f>
        <v>0</v>
      </c>
      <c r="BJ168" s="18" t="s">
        <v>86</v>
      </c>
      <c r="BK168" s="217">
        <f>ROUND(I168*H168,2)</f>
        <v>0</v>
      </c>
      <c r="BL168" s="18" t="s">
        <v>164</v>
      </c>
      <c r="BM168" s="216" t="s">
        <v>2507</v>
      </c>
    </row>
    <row r="169" s="2" customFormat="1">
      <c r="A169" s="39"/>
      <c r="B169" s="40"/>
      <c r="C169" s="41"/>
      <c r="D169" s="218" t="s">
        <v>166</v>
      </c>
      <c r="E169" s="41"/>
      <c r="F169" s="219" t="s">
        <v>384</v>
      </c>
      <c r="G169" s="41"/>
      <c r="H169" s="41"/>
      <c r="I169" s="220"/>
      <c r="J169" s="41"/>
      <c r="K169" s="41"/>
      <c r="L169" s="45"/>
      <c r="M169" s="221"/>
      <c r="N169" s="222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166</v>
      </c>
      <c r="AU169" s="18" t="s">
        <v>88</v>
      </c>
    </row>
    <row r="170" s="13" customFormat="1">
      <c r="A170" s="13"/>
      <c r="B170" s="225"/>
      <c r="C170" s="226"/>
      <c r="D170" s="223" t="s">
        <v>170</v>
      </c>
      <c r="E170" s="227" t="s">
        <v>19</v>
      </c>
      <c r="F170" s="228" t="s">
        <v>2508</v>
      </c>
      <c r="G170" s="226"/>
      <c r="H170" s="229">
        <v>2.9660000000000002</v>
      </c>
      <c r="I170" s="230"/>
      <c r="J170" s="226"/>
      <c r="K170" s="226"/>
      <c r="L170" s="231"/>
      <c r="M170" s="232"/>
      <c r="N170" s="233"/>
      <c r="O170" s="233"/>
      <c r="P170" s="233"/>
      <c r="Q170" s="233"/>
      <c r="R170" s="233"/>
      <c r="S170" s="233"/>
      <c r="T170" s="23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5" t="s">
        <v>170</v>
      </c>
      <c r="AU170" s="235" t="s">
        <v>88</v>
      </c>
      <c r="AV170" s="13" t="s">
        <v>88</v>
      </c>
      <c r="AW170" s="13" t="s">
        <v>37</v>
      </c>
      <c r="AX170" s="13" t="s">
        <v>78</v>
      </c>
      <c r="AY170" s="235" t="s">
        <v>157</v>
      </c>
    </row>
    <row r="171" s="13" customFormat="1">
      <c r="A171" s="13"/>
      <c r="B171" s="225"/>
      <c r="C171" s="226"/>
      <c r="D171" s="223" t="s">
        <v>170</v>
      </c>
      <c r="E171" s="227" t="s">
        <v>19</v>
      </c>
      <c r="F171" s="228" t="s">
        <v>2509</v>
      </c>
      <c r="G171" s="226"/>
      <c r="H171" s="229">
        <v>2.2959999999999998</v>
      </c>
      <c r="I171" s="230"/>
      <c r="J171" s="226"/>
      <c r="K171" s="226"/>
      <c r="L171" s="231"/>
      <c r="M171" s="232"/>
      <c r="N171" s="233"/>
      <c r="O171" s="233"/>
      <c r="P171" s="233"/>
      <c r="Q171" s="233"/>
      <c r="R171" s="233"/>
      <c r="S171" s="233"/>
      <c r="T171" s="23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5" t="s">
        <v>170</v>
      </c>
      <c r="AU171" s="235" t="s">
        <v>88</v>
      </c>
      <c r="AV171" s="13" t="s">
        <v>88</v>
      </c>
      <c r="AW171" s="13" t="s">
        <v>37</v>
      </c>
      <c r="AX171" s="13" t="s">
        <v>78</v>
      </c>
      <c r="AY171" s="235" t="s">
        <v>157</v>
      </c>
    </row>
    <row r="172" s="2" customFormat="1" ht="16.5" customHeight="1">
      <c r="A172" s="39"/>
      <c r="B172" s="40"/>
      <c r="C172" s="205" t="s">
        <v>300</v>
      </c>
      <c r="D172" s="205" t="s">
        <v>159</v>
      </c>
      <c r="E172" s="206" t="s">
        <v>2510</v>
      </c>
      <c r="F172" s="207" t="s">
        <v>2511</v>
      </c>
      <c r="G172" s="208" t="s">
        <v>162</v>
      </c>
      <c r="H172" s="209">
        <v>20.091999999999999</v>
      </c>
      <c r="I172" s="210"/>
      <c r="J172" s="211">
        <f>ROUND(I172*H172,2)</f>
        <v>0</v>
      </c>
      <c r="K172" s="207" t="s">
        <v>163</v>
      </c>
      <c r="L172" s="45"/>
      <c r="M172" s="212" t="s">
        <v>19</v>
      </c>
      <c r="N172" s="213" t="s">
        <v>49</v>
      </c>
      <c r="O172" s="85"/>
      <c r="P172" s="214">
        <f>O172*H172</f>
        <v>0</v>
      </c>
      <c r="Q172" s="214">
        <v>0.0052300000000000003</v>
      </c>
      <c r="R172" s="214">
        <f>Q172*H172</f>
        <v>0.10508115999999999</v>
      </c>
      <c r="S172" s="214">
        <v>0</v>
      </c>
      <c r="T172" s="215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16" t="s">
        <v>164</v>
      </c>
      <c r="AT172" s="216" t="s">
        <v>159</v>
      </c>
      <c r="AU172" s="216" t="s">
        <v>88</v>
      </c>
      <c r="AY172" s="18" t="s">
        <v>157</v>
      </c>
      <c r="BE172" s="217">
        <f>IF(N172="základní",J172,0)</f>
        <v>0</v>
      </c>
      <c r="BF172" s="217">
        <f>IF(N172="snížená",J172,0)</f>
        <v>0</v>
      </c>
      <c r="BG172" s="217">
        <f>IF(N172="zákl. přenesená",J172,0)</f>
        <v>0</v>
      </c>
      <c r="BH172" s="217">
        <f>IF(N172="sníž. přenesená",J172,0)</f>
        <v>0</v>
      </c>
      <c r="BI172" s="217">
        <f>IF(N172="nulová",J172,0)</f>
        <v>0</v>
      </c>
      <c r="BJ172" s="18" t="s">
        <v>86</v>
      </c>
      <c r="BK172" s="217">
        <f>ROUND(I172*H172,2)</f>
        <v>0</v>
      </c>
      <c r="BL172" s="18" t="s">
        <v>164</v>
      </c>
      <c r="BM172" s="216" t="s">
        <v>2512</v>
      </c>
    </row>
    <row r="173" s="2" customFormat="1">
      <c r="A173" s="39"/>
      <c r="B173" s="40"/>
      <c r="C173" s="41"/>
      <c r="D173" s="218" t="s">
        <v>166</v>
      </c>
      <c r="E173" s="41"/>
      <c r="F173" s="219" t="s">
        <v>2513</v>
      </c>
      <c r="G173" s="41"/>
      <c r="H173" s="41"/>
      <c r="I173" s="220"/>
      <c r="J173" s="41"/>
      <c r="K173" s="41"/>
      <c r="L173" s="45"/>
      <c r="M173" s="221"/>
      <c r="N173" s="222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166</v>
      </c>
      <c r="AU173" s="18" t="s">
        <v>88</v>
      </c>
    </row>
    <row r="174" s="13" customFormat="1">
      <c r="A174" s="13"/>
      <c r="B174" s="225"/>
      <c r="C174" s="226"/>
      <c r="D174" s="223" t="s">
        <v>170</v>
      </c>
      <c r="E174" s="227" t="s">
        <v>19</v>
      </c>
      <c r="F174" s="228" t="s">
        <v>2514</v>
      </c>
      <c r="G174" s="226"/>
      <c r="H174" s="229">
        <v>9.8870000000000005</v>
      </c>
      <c r="I174" s="230"/>
      <c r="J174" s="226"/>
      <c r="K174" s="226"/>
      <c r="L174" s="231"/>
      <c r="M174" s="232"/>
      <c r="N174" s="233"/>
      <c r="O174" s="233"/>
      <c r="P174" s="233"/>
      <c r="Q174" s="233"/>
      <c r="R174" s="233"/>
      <c r="S174" s="233"/>
      <c r="T174" s="23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5" t="s">
        <v>170</v>
      </c>
      <c r="AU174" s="235" t="s">
        <v>88</v>
      </c>
      <c r="AV174" s="13" t="s">
        <v>88</v>
      </c>
      <c r="AW174" s="13" t="s">
        <v>37</v>
      </c>
      <c r="AX174" s="13" t="s">
        <v>78</v>
      </c>
      <c r="AY174" s="235" t="s">
        <v>157</v>
      </c>
    </row>
    <row r="175" s="13" customFormat="1">
      <c r="A175" s="13"/>
      <c r="B175" s="225"/>
      <c r="C175" s="226"/>
      <c r="D175" s="223" t="s">
        <v>170</v>
      </c>
      <c r="E175" s="227" t="s">
        <v>19</v>
      </c>
      <c r="F175" s="228" t="s">
        <v>2515</v>
      </c>
      <c r="G175" s="226"/>
      <c r="H175" s="229">
        <v>10.205</v>
      </c>
      <c r="I175" s="230"/>
      <c r="J175" s="226"/>
      <c r="K175" s="226"/>
      <c r="L175" s="231"/>
      <c r="M175" s="232"/>
      <c r="N175" s="233"/>
      <c r="O175" s="233"/>
      <c r="P175" s="233"/>
      <c r="Q175" s="233"/>
      <c r="R175" s="233"/>
      <c r="S175" s="233"/>
      <c r="T175" s="23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170</v>
      </c>
      <c r="AU175" s="235" t="s">
        <v>88</v>
      </c>
      <c r="AV175" s="13" t="s">
        <v>88</v>
      </c>
      <c r="AW175" s="13" t="s">
        <v>37</v>
      </c>
      <c r="AX175" s="13" t="s">
        <v>78</v>
      </c>
      <c r="AY175" s="235" t="s">
        <v>157</v>
      </c>
    </row>
    <row r="176" s="2" customFormat="1" ht="16.5" customHeight="1">
      <c r="A176" s="39"/>
      <c r="B176" s="40"/>
      <c r="C176" s="205" t="s">
        <v>306</v>
      </c>
      <c r="D176" s="205" t="s">
        <v>159</v>
      </c>
      <c r="E176" s="206" t="s">
        <v>2516</v>
      </c>
      <c r="F176" s="207" t="s">
        <v>2517</v>
      </c>
      <c r="G176" s="208" t="s">
        <v>162</v>
      </c>
      <c r="H176" s="209">
        <v>20.091999999999999</v>
      </c>
      <c r="I176" s="210"/>
      <c r="J176" s="211">
        <f>ROUND(I176*H176,2)</f>
        <v>0</v>
      </c>
      <c r="K176" s="207" t="s">
        <v>163</v>
      </c>
      <c r="L176" s="45"/>
      <c r="M176" s="212" t="s">
        <v>19</v>
      </c>
      <c r="N176" s="213" t="s">
        <v>49</v>
      </c>
      <c r="O176" s="85"/>
      <c r="P176" s="214">
        <f>O176*H176</f>
        <v>0</v>
      </c>
      <c r="Q176" s="214">
        <v>0</v>
      </c>
      <c r="R176" s="214">
        <f>Q176*H176</f>
        <v>0</v>
      </c>
      <c r="S176" s="214">
        <v>0</v>
      </c>
      <c r="T176" s="215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16" t="s">
        <v>164</v>
      </c>
      <c r="AT176" s="216" t="s">
        <v>159</v>
      </c>
      <c r="AU176" s="216" t="s">
        <v>88</v>
      </c>
      <c r="AY176" s="18" t="s">
        <v>157</v>
      </c>
      <c r="BE176" s="217">
        <f>IF(N176="základní",J176,0)</f>
        <v>0</v>
      </c>
      <c r="BF176" s="217">
        <f>IF(N176="snížená",J176,0)</f>
        <v>0</v>
      </c>
      <c r="BG176" s="217">
        <f>IF(N176="zákl. přenesená",J176,0)</f>
        <v>0</v>
      </c>
      <c r="BH176" s="217">
        <f>IF(N176="sníž. přenesená",J176,0)</f>
        <v>0</v>
      </c>
      <c r="BI176" s="217">
        <f>IF(N176="nulová",J176,0)</f>
        <v>0</v>
      </c>
      <c r="BJ176" s="18" t="s">
        <v>86</v>
      </c>
      <c r="BK176" s="217">
        <f>ROUND(I176*H176,2)</f>
        <v>0</v>
      </c>
      <c r="BL176" s="18" t="s">
        <v>164</v>
      </c>
      <c r="BM176" s="216" t="s">
        <v>2518</v>
      </c>
    </row>
    <row r="177" s="2" customFormat="1">
      <c r="A177" s="39"/>
      <c r="B177" s="40"/>
      <c r="C177" s="41"/>
      <c r="D177" s="218" t="s">
        <v>166</v>
      </c>
      <c r="E177" s="41"/>
      <c r="F177" s="219" t="s">
        <v>2519</v>
      </c>
      <c r="G177" s="41"/>
      <c r="H177" s="41"/>
      <c r="I177" s="220"/>
      <c r="J177" s="41"/>
      <c r="K177" s="41"/>
      <c r="L177" s="45"/>
      <c r="M177" s="221"/>
      <c r="N177" s="222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166</v>
      </c>
      <c r="AU177" s="18" t="s">
        <v>88</v>
      </c>
    </row>
    <row r="178" s="12" customFormat="1" ht="22.8" customHeight="1">
      <c r="A178" s="12"/>
      <c r="B178" s="189"/>
      <c r="C178" s="190"/>
      <c r="D178" s="191" t="s">
        <v>77</v>
      </c>
      <c r="E178" s="203" t="s">
        <v>179</v>
      </c>
      <c r="F178" s="203" t="s">
        <v>411</v>
      </c>
      <c r="G178" s="190"/>
      <c r="H178" s="190"/>
      <c r="I178" s="193"/>
      <c r="J178" s="204">
        <f>BK178</f>
        <v>0</v>
      </c>
      <c r="K178" s="190"/>
      <c r="L178" s="195"/>
      <c r="M178" s="196"/>
      <c r="N178" s="197"/>
      <c r="O178" s="197"/>
      <c r="P178" s="198">
        <f>SUM(P179:P203)</f>
        <v>0</v>
      </c>
      <c r="Q178" s="197"/>
      <c r="R178" s="198">
        <f>SUM(R179:R203)</f>
        <v>17.371017370000001</v>
      </c>
      <c r="S178" s="197"/>
      <c r="T178" s="199">
        <f>SUM(T179:T203)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0" t="s">
        <v>86</v>
      </c>
      <c r="AT178" s="201" t="s">
        <v>77</v>
      </c>
      <c r="AU178" s="201" t="s">
        <v>86</v>
      </c>
      <c r="AY178" s="200" t="s">
        <v>157</v>
      </c>
      <c r="BK178" s="202">
        <f>SUM(BK179:BK203)</f>
        <v>0</v>
      </c>
    </row>
    <row r="179" s="2" customFormat="1" ht="24.15" customHeight="1">
      <c r="A179" s="39"/>
      <c r="B179" s="40"/>
      <c r="C179" s="205" t="s">
        <v>311</v>
      </c>
      <c r="D179" s="205" t="s">
        <v>159</v>
      </c>
      <c r="E179" s="206" t="s">
        <v>419</v>
      </c>
      <c r="F179" s="207" t="s">
        <v>420</v>
      </c>
      <c r="G179" s="208" t="s">
        <v>162</v>
      </c>
      <c r="H179" s="209">
        <v>28.347000000000001</v>
      </c>
      <c r="I179" s="210"/>
      <c r="J179" s="211">
        <f>ROUND(I179*H179,2)</f>
        <v>0</v>
      </c>
      <c r="K179" s="207" t="s">
        <v>175</v>
      </c>
      <c r="L179" s="45"/>
      <c r="M179" s="212" t="s">
        <v>19</v>
      </c>
      <c r="N179" s="213" t="s">
        <v>49</v>
      </c>
      <c r="O179" s="85"/>
      <c r="P179" s="214">
        <f>O179*H179</f>
        <v>0</v>
      </c>
      <c r="Q179" s="214">
        <v>0.26905000000000001</v>
      </c>
      <c r="R179" s="214">
        <f>Q179*H179</f>
        <v>7.6267603500000005</v>
      </c>
      <c r="S179" s="214">
        <v>0</v>
      </c>
      <c r="T179" s="215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16" t="s">
        <v>164</v>
      </c>
      <c r="AT179" s="216" t="s">
        <v>159</v>
      </c>
      <c r="AU179" s="216" t="s">
        <v>88</v>
      </c>
      <c r="AY179" s="18" t="s">
        <v>157</v>
      </c>
      <c r="BE179" s="217">
        <f>IF(N179="základní",J179,0)</f>
        <v>0</v>
      </c>
      <c r="BF179" s="217">
        <f>IF(N179="snížená",J179,0)</f>
        <v>0</v>
      </c>
      <c r="BG179" s="217">
        <f>IF(N179="zákl. přenesená",J179,0)</f>
        <v>0</v>
      </c>
      <c r="BH179" s="217">
        <f>IF(N179="sníž. přenesená",J179,0)</f>
        <v>0</v>
      </c>
      <c r="BI179" s="217">
        <f>IF(N179="nulová",J179,0)</f>
        <v>0</v>
      </c>
      <c r="BJ179" s="18" t="s">
        <v>86</v>
      </c>
      <c r="BK179" s="217">
        <f>ROUND(I179*H179,2)</f>
        <v>0</v>
      </c>
      <c r="BL179" s="18" t="s">
        <v>164</v>
      </c>
      <c r="BM179" s="216" t="s">
        <v>2520</v>
      </c>
    </row>
    <row r="180" s="2" customFormat="1">
      <c r="A180" s="39"/>
      <c r="B180" s="40"/>
      <c r="C180" s="41"/>
      <c r="D180" s="218" t="s">
        <v>166</v>
      </c>
      <c r="E180" s="41"/>
      <c r="F180" s="219" t="s">
        <v>422</v>
      </c>
      <c r="G180" s="41"/>
      <c r="H180" s="41"/>
      <c r="I180" s="220"/>
      <c r="J180" s="41"/>
      <c r="K180" s="41"/>
      <c r="L180" s="45"/>
      <c r="M180" s="221"/>
      <c r="N180" s="222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166</v>
      </c>
      <c r="AU180" s="18" t="s">
        <v>88</v>
      </c>
    </row>
    <row r="181" s="13" customFormat="1">
      <c r="A181" s="13"/>
      <c r="B181" s="225"/>
      <c r="C181" s="226"/>
      <c r="D181" s="223" t="s">
        <v>170</v>
      </c>
      <c r="E181" s="227" t="s">
        <v>19</v>
      </c>
      <c r="F181" s="228" t="s">
        <v>2521</v>
      </c>
      <c r="G181" s="226"/>
      <c r="H181" s="229">
        <v>24.343</v>
      </c>
      <c r="I181" s="230"/>
      <c r="J181" s="226"/>
      <c r="K181" s="226"/>
      <c r="L181" s="231"/>
      <c r="M181" s="232"/>
      <c r="N181" s="233"/>
      <c r="O181" s="233"/>
      <c r="P181" s="233"/>
      <c r="Q181" s="233"/>
      <c r="R181" s="233"/>
      <c r="S181" s="233"/>
      <c r="T181" s="23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5" t="s">
        <v>170</v>
      </c>
      <c r="AU181" s="235" t="s">
        <v>88</v>
      </c>
      <c r="AV181" s="13" t="s">
        <v>88</v>
      </c>
      <c r="AW181" s="13" t="s">
        <v>37</v>
      </c>
      <c r="AX181" s="13" t="s">
        <v>78</v>
      </c>
      <c r="AY181" s="235" t="s">
        <v>157</v>
      </c>
    </row>
    <row r="182" s="13" customFormat="1">
      <c r="A182" s="13"/>
      <c r="B182" s="225"/>
      <c r="C182" s="226"/>
      <c r="D182" s="223" t="s">
        <v>170</v>
      </c>
      <c r="E182" s="227" t="s">
        <v>19</v>
      </c>
      <c r="F182" s="228" t="s">
        <v>2522</v>
      </c>
      <c r="G182" s="226"/>
      <c r="H182" s="229">
        <v>4.0039999999999996</v>
      </c>
      <c r="I182" s="230"/>
      <c r="J182" s="226"/>
      <c r="K182" s="226"/>
      <c r="L182" s="231"/>
      <c r="M182" s="232"/>
      <c r="N182" s="233"/>
      <c r="O182" s="233"/>
      <c r="P182" s="233"/>
      <c r="Q182" s="233"/>
      <c r="R182" s="233"/>
      <c r="S182" s="233"/>
      <c r="T182" s="23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5" t="s">
        <v>170</v>
      </c>
      <c r="AU182" s="235" t="s">
        <v>88</v>
      </c>
      <c r="AV182" s="13" t="s">
        <v>88</v>
      </c>
      <c r="AW182" s="13" t="s">
        <v>37</v>
      </c>
      <c r="AX182" s="13" t="s">
        <v>78</v>
      </c>
      <c r="AY182" s="235" t="s">
        <v>157</v>
      </c>
    </row>
    <row r="183" s="2" customFormat="1" ht="24.15" customHeight="1">
      <c r="A183" s="39"/>
      <c r="B183" s="40"/>
      <c r="C183" s="205" t="s">
        <v>317</v>
      </c>
      <c r="D183" s="205" t="s">
        <v>159</v>
      </c>
      <c r="E183" s="206" t="s">
        <v>427</v>
      </c>
      <c r="F183" s="207" t="s">
        <v>428</v>
      </c>
      <c r="G183" s="208" t="s">
        <v>162</v>
      </c>
      <c r="H183" s="209">
        <v>28.347000000000001</v>
      </c>
      <c r="I183" s="210"/>
      <c r="J183" s="211">
        <f>ROUND(I183*H183,2)</f>
        <v>0</v>
      </c>
      <c r="K183" s="207" t="s">
        <v>19</v>
      </c>
      <c r="L183" s="45"/>
      <c r="M183" s="212" t="s">
        <v>19</v>
      </c>
      <c r="N183" s="213" t="s">
        <v>49</v>
      </c>
      <c r="O183" s="85"/>
      <c r="P183" s="214">
        <f>O183*H183</f>
        <v>0</v>
      </c>
      <c r="Q183" s="214">
        <v>0.26905000000000001</v>
      </c>
      <c r="R183" s="214">
        <f>Q183*H183</f>
        <v>7.6267603500000005</v>
      </c>
      <c r="S183" s="214">
        <v>0</v>
      </c>
      <c r="T183" s="215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16" t="s">
        <v>164</v>
      </c>
      <c r="AT183" s="216" t="s">
        <v>159</v>
      </c>
      <c r="AU183" s="216" t="s">
        <v>88</v>
      </c>
      <c r="AY183" s="18" t="s">
        <v>157</v>
      </c>
      <c r="BE183" s="217">
        <f>IF(N183="základní",J183,0)</f>
        <v>0</v>
      </c>
      <c r="BF183" s="217">
        <f>IF(N183="snížená",J183,0)</f>
        <v>0</v>
      </c>
      <c r="BG183" s="217">
        <f>IF(N183="zákl. přenesená",J183,0)</f>
        <v>0</v>
      </c>
      <c r="BH183" s="217">
        <f>IF(N183="sníž. přenesená",J183,0)</f>
        <v>0</v>
      </c>
      <c r="BI183" s="217">
        <f>IF(N183="nulová",J183,0)</f>
        <v>0</v>
      </c>
      <c r="BJ183" s="18" t="s">
        <v>86</v>
      </c>
      <c r="BK183" s="217">
        <f>ROUND(I183*H183,2)</f>
        <v>0</v>
      </c>
      <c r="BL183" s="18" t="s">
        <v>164</v>
      </c>
      <c r="BM183" s="216" t="s">
        <v>2523</v>
      </c>
    </row>
    <row r="184" s="2" customFormat="1">
      <c r="A184" s="39"/>
      <c r="B184" s="40"/>
      <c r="C184" s="41"/>
      <c r="D184" s="223" t="s">
        <v>168</v>
      </c>
      <c r="E184" s="41"/>
      <c r="F184" s="224" t="s">
        <v>430</v>
      </c>
      <c r="G184" s="41"/>
      <c r="H184" s="41"/>
      <c r="I184" s="220"/>
      <c r="J184" s="41"/>
      <c r="K184" s="41"/>
      <c r="L184" s="45"/>
      <c r="M184" s="221"/>
      <c r="N184" s="222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168</v>
      </c>
      <c r="AU184" s="18" t="s">
        <v>88</v>
      </c>
    </row>
    <row r="185" s="13" customFormat="1">
      <c r="A185" s="13"/>
      <c r="B185" s="225"/>
      <c r="C185" s="226"/>
      <c r="D185" s="223" t="s">
        <v>170</v>
      </c>
      <c r="E185" s="227" t="s">
        <v>19</v>
      </c>
      <c r="F185" s="228" t="s">
        <v>2521</v>
      </c>
      <c r="G185" s="226"/>
      <c r="H185" s="229">
        <v>24.343</v>
      </c>
      <c r="I185" s="230"/>
      <c r="J185" s="226"/>
      <c r="K185" s="226"/>
      <c r="L185" s="231"/>
      <c r="M185" s="232"/>
      <c r="N185" s="233"/>
      <c r="O185" s="233"/>
      <c r="P185" s="233"/>
      <c r="Q185" s="233"/>
      <c r="R185" s="233"/>
      <c r="S185" s="233"/>
      <c r="T185" s="23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5" t="s">
        <v>170</v>
      </c>
      <c r="AU185" s="235" t="s">
        <v>88</v>
      </c>
      <c r="AV185" s="13" t="s">
        <v>88</v>
      </c>
      <c r="AW185" s="13" t="s">
        <v>37</v>
      </c>
      <c r="AX185" s="13" t="s">
        <v>78</v>
      </c>
      <c r="AY185" s="235" t="s">
        <v>157</v>
      </c>
    </row>
    <row r="186" s="13" customFormat="1">
      <c r="A186" s="13"/>
      <c r="B186" s="225"/>
      <c r="C186" s="226"/>
      <c r="D186" s="223" t="s">
        <v>170</v>
      </c>
      <c r="E186" s="227" t="s">
        <v>19</v>
      </c>
      <c r="F186" s="228" t="s">
        <v>2522</v>
      </c>
      <c r="G186" s="226"/>
      <c r="H186" s="229">
        <v>4.0039999999999996</v>
      </c>
      <c r="I186" s="230"/>
      <c r="J186" s="226"/>
      <c r="K186" s="226"/>
      <c r="L186" s="231"/>
      <c r="M186" s="232"/>
      <c r="N186" s="233"/>
      <c r="O186" s="233"/>
      <c r="P186" s="233"/>
      <c r="Q186" s="233"/>
      <c r="R186" s="233"/>
      <c r="S186" s="233"/>
      <c r="T186" s="23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5" t="s">
        <v>170</v>
      </c>
      <c r="AU186" s="235" t="s">
        <v>88</v>
      </c>
      <c r="AV186" s="13" t="s">
        <v>88</v>
      </c>
      <c r="AW186" s="13" t="s">
        <v>37</v>
      </c>
      <c r="AX186" s="13" t="s">
        <v>78</v>
      </c>
      <c r="AY186" s="235" t="s">
        <v>157</v>
      </c>
    </row>
    <row r="187" s="2" customFormat="1" ht="16.5" customHeight="1">
      <c r="A187" s="39"/>
      <c r="B187" s="40"/>
      <c r="C187" s="205" t="s">
        <v>323</v>
      </c>
      <c r="D187" s="205" t="s">
        <v>159</v>
      </c>
      <c r="E187" s="206" t="s">
        <v>438</v>
      </c>
      <c r="F187" s="207" t="s">
        <v>439</v>
      </c>
      <c r="G187" s="208" t="s">
        <v>320</v>
      </c>
      <c r="H187" s="209">
        <v>20.352</v>
      </c>
      <c r="I187" s="210"/>
      <c r="J187" s="211">
        <f>ROUND(I187*H187,2)</f>
        <v>0</v>
      </c>
      <c r="K187" s="207" t="s">
        <v>175</v>
      </c>
      <c r="L187" s="45"/>
      <c r="M187" s="212" t="s">
        <v>19</v>
      </c>
      <c r="N187" s="213" t="s">
        <v>49</v>
      </c>
      <c r="O187" s="85"/>
      <c r="P187" s="214">
        <f>O187*H187</f>
        <v>0</v>
      </c>
      <c r="Q187" s="214">
        <v>0.01856</v>
      </c>
      <c r="R187" s="214">
        <f>Q187*H187</f>
        <v>0.37773312000000003</v>
      </c>
      <c r="S187" s="214">
        <v>0</v>
      </c>
      <c r="T187" s="215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16" t="s">
        <v>164</v>
      </c>
      <c r="AT187" s="216" t="s">
        <v>159</v>
      </c>
      <c r="AU187" s="216" t="s">
        <v>88</v>
      </c>
      <c r="AY187" s="18" t="s">
        <v>157</v>
      </c>
      <c r="BE187" s="217">
        <f>IF(N187="základní",J187,0)</f>
        <v>0</v>
      </c>
      <c r="BF187" s="217">
        <f>IF(N187="snížená",J187,0)</f>
        <v>0</v>
      </c>
      <c r="BG187" s="217">
        <f>IF(N187="zákl. přenesená",J187,0)</f>
        <v>0</v>
      </c>
      <c r="BH187" s="217">
        <f>IF(N187="sníž. přenesená",J187,0)</f>
        <v>0</v>
      </c>
      <c r="BI187" s="217">
        <f>IF(N187="nulová",J187,0)</f>
        <v>0</v>
      </c>
      <c r="BJ187" s="18" t="s">
        <v>86</v>
      </c>
      <c r="BK187" s="217">
        <f>ROUND(I187*H187,2)</f>
        <v>0</v>
      </c>
      <c r="BL187" s="18" t="s">
        <v>164</v>
      </c>
      <c r="BM187" s="216" t="s">
        <v>2524</v>
      </c>
    </row>
    <row r="188" s="2" customFormat="1">
      <c r="A188" s="39"/>
      <c r="B188" s="40"/>
      <c r="C188" s="41"/>
      <c r="D188" s="218" t="s">
        <v>166</v>
      </c>
      <c r="E188" s="41"/>
      <c r="F188" s="219" t="s">
        <v>441</v>
      </c>
      <c r="G188" s="41"/>
      <c r="H188" s="41"/>
      <c r="I188" s="220"/>
      <c r="J188" s="41"/>
      <c r="K188" s="41"/>
      <c r="L188" s="45"/>
      <c r="M188" s="221"/>
      <c r="N188" s="222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166</v>
      </c>
      <c r="AU188" s="18" t="s">
        <v>88</v>
      </c>
    </row>
    <row r="189" s="13" customFormat="1">
      <c r="A189" s="13"/>
      <c r="B189" s="225"/>
      <c r="C189" s="226"/>
      <c r="D189" s="223" t="s">
        <v>170</v>
      </c>
      <c r="E189" s="227" t="s">
        <v>19</v>
      </c>
      <c r="F189" s="228" t="s">
        <v>2525</v>
      </c>
      <c r="G189" s="226"/>
      <c r="H189" s="229">
        <v>9.6760000000000002</v>
      </c>
      <c r="I189" s="230"/>
      <c r="J189" s="226"/>
      <c r="K189" s="226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170</v>
      </c>
      <c r="AU189" s="235" t="s">
        <v>88</v>
      </c>
      <c r="AV189" s="13" t="s">
        <v>88</v>
      </c>
      <c r="AW189" s="13" t="s">
        <v>37</v>
      </c>
      <c r="AX189" s="13" t="s">
        <v>78</v>
      </c>
      <c r="AY189" s="235" t="s">
        <v>157</v>
      </c>
    </row>
    <row r="190" s="13" customFormat="1">
      <c r="A190" s="13"/>
      <c r="B190" s="225"/>
      <c r="C190" s="226"/>
      <c r="D190" s="223" t="s">
        <v>170</v>
      </c>
      <c r="E190" s="227" t="s">
        <v>19</v>
      </c>
      <c r="F190" s="228" t="s">
        <v>2526</v>
      </c>
      <c r="G190" s="226"/>
      <c r="H190" s="229">
        <v>10.676</v>
      </c>
      <c r="I190" s="230"/>
      <c r="J190" s="226"/>
      <c r="K190" s="226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170</v>
      </c>
      <c r="AU190" s="235" t="s">
        <v>88</v>
      </c>
      <c r="AV190" s="13" t="s">
        <v>88</v>
      </c>
      <c r="AW190" s="13" t="s">
        <v>37</v>
      </c>
      <c r="AX190" s="13" t="s">
        <v>78</v>
      </c>
      <c r="AY190" s="235" t="s">
        <v>157</v>
      </c>
    </row>
    <row r="191" s="2" customFormat="1" ht="16.5" customHeight="1">
      <c r="A191" s="39"/>
      <c r="B191" s="40"/>
      <c r="C191" s="205" t="s">
        <v>329</v>
      </c>
      <c r="D191" s="205" t="s">
        <v>159</v>
      </c>
      <c r="E191" s="206" t="s">
        <v>2527</v>
      </c>
      <c r="F191" s="207" t="s">
        <v>2528</v>
      </c>
      <c r="G191" s="208" t="s">
        <v>174</v>
      </c>
      <c r="H191" s="209">
        <v>0.625</v>
      </c>
      <c r="I191" s="210"/>
      <c r="J191" s="211">
        <f>ROUND(I191*H191,2)</f>
        <v>0</v>
      </c>
      <c r="K191" s="207" t="s">
        <v>163</v>
      </c>
      <c r="L191" s="45"/>
      <c r="M191" s="212" t="s">
        <v>19</v>
      </c>
      <c r="N191" s="213" t="s">
        <v>49</v>
      </c>
      <c r="O191" s="85"/>
      <c r="P191" s="214">
        <f>O191*H191</f>
        <v>0</v>
      </c>
      <c r="Q191" s="214">
        <v>2.5018799999999999</v>
      </c>
      <c r="R191" s="214">
        <f>Q191*H191</f>
        <v>1.5636749999999999</v>
      </c>
      <c r="S191" s="214">
        <v>0</v>
      </c>
      <c r="T191" s="215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16" t="s">
        <v>164</v>
      </c>
      <c r="AT191" s="216" t="s">
        <v>159</v>
      </c>
      <c r="AU191" s="216" t="s">
        <v>88</v>
      </c>
      <c r="AY191" s="18" t="s">
        <v>157</v>
      </c>
      <c r="BE191" s="217">
        <f>IF(N191="základní",J191,0)</f>
        <v>0</v>
      </c>
      <c r="BF191" s="217">
        <f>IF(N191="snížená",J191,0)</f>
        <v>0</v>
      </c>
      <c r="BG191" s="217">
        <f>IF(N191="zákl. přenesená",J191,0)</f>
        <v>0</v>
      </c>
      <c r="BH191" s="217">
        <f>IF(N191="sníž. přenesená",J191,0)</f>
        <v>0</v>
      </c>
      <c r="BI191" s="217">
        <f>IF(N191="nulová",J191,0)</f>
        <v>0</v>
      </c>
      <c r="BJ191" s="18" t="s">
        <v>86</v>
      </c>
      <c r="BK191" s="217">
        <f>ROUND(I191*H191,2)</f>
        <v>0</v>
      </c>
      <c r="BL191" s="18" t="s">
        <v>164</v>
      </c>
      <c r="BM191" s="216" t="s">
        <v>2529</v>
      </c>
    </row>
    <row r="192" s="2" customFormat="1">
      <c r="A192" s="39"/>
      <c r="B192" s="40"/>
      <c r="C192" s="41"/>
      <c r="D192" s="218" t="s">
        <v>166</v>
      </c>
      <c r="E192" s="41"/>
      <c r="F192" s="219" t="s">
        <v>2530</v>
      </c>
      <c r="G192" s="41"/>
      <c r="H192" s="41"/>
      <c r="I192" s="220"/>
      <c r="J192" s="41"/>
      <c r="K192" s="41"/>
      <c r="L192" s="45"/>
      <c r="M192" s="221"/>
      <c r="N192" s="222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166</v>
      </c>
      <c r="AU192" s="18" t="s">
        <v>88</v>
      </c>
    </row>
    <row r="193" s="13" customFormat="1">
      <c r="A193" s="13"/>
      <c r="B193" s="225"/>
      <c r="C193" s="226"/>
      <c r="D193" s="223" t="s">
        <v>170</v>
      </c>
      <c r="E193" s="227" t="s">
        <v>19</v>
      </c>
      <c r="F193" s="228" t="s">
        <v>2531</v>
      </c>
      <c r="G193" s="226"/>
      <c r="H193" s="229">
        <v>0.152</v>
      </c>
      <c r="I193" s="230"/>
      <c r="J193" s="226"/>
      <c r="K193" s="226"/>
      <c r="L193" s="231"/>
      <c r="M193" s="232"/>
      <c r="N193" s="233"/>
      <c r="O193" s="233"/>
      <c r="P193" s="233"/>
      <c r="Q193" s="233"/>
      <c r="R193" s="233"/>
      <c r="S193" s="233"/>
      <c r="T193" s="23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5" t="s">
        <v>170</v>
      </c>
      <c r="AU193" s="235" t="s">
        <v>88</v>
      </c>
      <c r="AV193" s="13" t="s">
        <v>88</v>
      </c>
      <c r="AW193" s="13" t="s">
        <v>37</v>
      </c>
      <c r="AX193" s="13" t="s">
        <v>78</v>
      </c>
      <c r="AY193" s="235" t="s">
        <v>157</v>
      </c>
    </row>
    <row r="194" s="13" customFormat="1">
      <c r="A194" s="13"/>
      <c r="B194" s="225"/>
      <c r="C194" s="226"/>
      <c r="D194" s="223" t="s">
        <v>170</v>
      </c>
      <c r="E194" s="227" t="s">
        <v>19</v>
      </c>
      <c r="F194" s="228" t="s">
        <v>2532</v>
      </c>
      <c r="G194" s="226"/>
      <c r="H194" s="229">
        <v>0.47299999999999998</v>
      </c>
      <c r="I194" s="230"/>
      <c r="J194" s="226"/>
      <c r="K194" s="226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170</v>
      </c>
      <c r="AU194" s="235" t="s">
        <v>88</v>
      </c>
      <c r="AV194" s="13" t="s">
        <v>88</v>
      </c>
      <c r="AW194" s="13" t="s">
        <v>37</v>
      </c>
      <c r="AX194" s="13" t="s">
        <v>78</v>
      </c>
      <c r="AY194" s="235" t="s">
        <v>157</v>
      </c>
    </row>
    <row r="195" s="2" customFormat="1" ht="33" customHeight="1">
      <c r="A195" s="39"/>
      <c r="B195" s="40"/>
      <c r="C195" s="205" t="s">
        <v>334</v>
      </c>
      <c r="D195" s="205" t="s">
        <v>159</v>
      </c>
      <c r="E195" s="206" t="s">
        <v>2533</v>
      </c>
      <c r="F195" s="207" t="s">
        <v>2534</v>
      </c>
      <c r="G195" s="208" t="s">
        <v>162</v>
      </c>
      <c r="H195" s="209">
        <v>3.2200000000000002</v>
      </c>
      <c r="I195" s="210"/>
      <c r="J195" s="211">
        <f>ROUND(I195*H195,2)</f>
        <v>0</v>
      </c>
      <c r="K195" s="207" t="s">
        <v>163</v>
      </c>
      <c r="L195" s="45"/>
      <c r="M195" s="212" t="s">
        <v>19</v>
      </c>
      <c r="N195" s="213" t="s">
        <v>49</v>
      </c>
      <c r="O195" s="85"/>
      <c r="P195" s="214">
        <f>O195*H195</f>
        <v>0</v>
      </c>
      <c r="Q195" s="214">
        <v>0.01409</v>
      </c>
      <c r="R195" s="214">
        <f>Q195*H195</f>
        <v>0.045369800000000002</v>
      </c>
      <c r="S195" s="214">
        <v>0</v>
      </c>
      <c r="T195" s="215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16" t="s">
        <v>164</v>
      </c>
      <c r="AT195" s="216" t="s">
        <v>159</v>
      </c>
      <c r="AU195" s="216" t="s">
        <v>88</v>
      </c>
      <c r="AY195" s="18" t="s">
        <v>157</v>
      </c>
      <c r="BE195" s="217">
        <f>IF(N195="základní",J195,0)</f>
        <v>0</v>
      </c>
      <c r="BF195" s="217">
        <f>IF(N195="snížená",J195,0)</f>
        <v>0</v>
      </c>
      <c r="BG195" s="217">
        <f>IF(N195="zákl. přenesená",J195,0)</f>
        <v>0</v>
      </c>
      <c r="BH195" s="217">
        <f>IF(N195="sníž. přenesená",J195,0)</f>
        <v>0</v>
      </c>
      <c r="BI195" s="217">
        <f>IF(N195="nulová",J195,0)</f>
        <v>0</v>
      </c>
      <c r="BJ195" s="18" t="s">
        <v>86</v>
      </c>
      <c r="BK195" s="217">
        <f>ROUND(I195*H195,2)</f>
        <v>0</v>
      </c>
      <c r="BL195" s="18" t="s">
        <v>164</v>
      </c>
      <c r="BM195" s="216" t="s">
        <v>2535</v>
      </c>
    </row>
    <row r="196" s="2" customFormat="1">
      <c r="A196" s="39"/>
      <c r="B196" s="40"/>
      <c r="C196" s="41"/>
      <c r="D196" s="218" t="s">
        <v>166</v>
      </c>
      <c r="E196" s="41"/>
      <c r="F196" s="219" t="s">
        <v>2536</v>
      </c>
      <c r="G196" s="41"/>
      <c r="H196" s="41"/>
      <c r="I196" s="220"/>
      <c r="J196" s="41"/>
      <c r="K196" s="41"/>
      <c r="L196" s="45"/>
      <c r="M196" s="221"/>
      <c r="N196" s="222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166</v>
      </c>
      <c r="AU196" s="18" t="s">
        <v>88</v>
      </c>
    </row>
    <row r="197" s="13" customFormat="1">
      <c r="A197" s="13"/>
      <c r="B197" s="225"/>
      <c r="C197" s="226"/>
      <c r="D197" s="223" t="s">
        <v>170</v>
      </c>
      <c r="E197" s="227" t="s">
        <v>19</v>
      </c>
      <c r="F197" s="228" t="s">
        <v>2537</v>
      </c>
      <c r="G197" s="226"/>
      <c r="H197" s="229">
        <v>1.2250000000000001</v>
      </c>
      <c r="I197" s="230"/>
      <c r="J197" s="226"/>
      <c r="K197" s="226"/>
      <c r="L197" s="231"/>
      <c r="M197" s="232"/>
      <c r="N197" s="233"/>
      <c r="O197" s="233"/>
      <c r="P197" s="233"/>
      <c r="Q197" s="233"/>
      <c r="R197" s="233"/>
      <c r="S197" s="233"/>
      <c r="T197" s="23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5" t="s">
        <v>170</v>
      </c>
      <c r="AU197" s="235" t="s">
        <v>88</v>
      </c>
      <c r="AV197" s="13" t="s">
        <v>88</v>
      </c>
      <c r="AW197" s="13" t="s">
        <v>37</v>
      </c>
      <c r="AX197" s="13" t="s">
        <v>78</v>
      </c>
      <c r="AY197" s="235" t="s">
        <v>157</v>
      </c>
    </row>
    <row r="198" s="13" customFormat="1">
      <c r="A198" s="13"/>
      <c r="B198" s="225"/>
      <c r="C198" s="226"/>
      <c r="D198" s="223" t="s">
        <v>170</v>
      </c>
      <c r="E198" s="227" t="s">
        <v>19</v>
      </c>
      <c r="F198" s="228" t="s">
        <v>2538</v>
      </c>
      <c r="G198" s="226"/>
      <c r="H198" s="229">
        <v>1.9950000000000001</v>
      </c>
      <c r="I198" s="230"/>
      <c r="J198" s="226"/>
      <c r="K198" s="226"/>
      <c r="L198" s="231"/>
      <c r="M198" s="232"/>
      <c r="N198" s="233"/>
      <c r="O198" s="233"/>
      <c r="P198" s="233"/>
      <c r="Q198" s="233"/>
      <c r="R198" s="233"/>
      <c r="S198" s="233"/>
      <c r="T198" s="23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5" t="s">
        <v>170</v>
      </c>
      <c r="AU198" s="235" t="s">
        <v>88</v>
      </c>
      <c r="AV198" s="13" t="s">
        <v>88</v>
      </c>
      <c r="AW198" s="13" t="s">
        <v>37</v>
      </c>
      <c r="AX198" s="13" t="s">
        <v>78</v>
      </c>
      <c r="AY198" s="235" t="s">
        <v>157</v>
      </c>
    </row>
    <row r="199" s="2" customFormat="1" ht="33" customHeight="1">
      <c r="A199" s="39"/>
      <c r="B199" s="40"/>
      <c r="C199" s="205" t="s">
        <v>340</v>
      </c>
      <c r="D199" s="205" t="s">
        <v>159</v>
      </c>
      <c r="E199" s="206" t="s">
        <v>2539</v>
      </c>
      <c r="F199" s="207" t="s">
        <v>2540</v>
      </c>
      <c r="G199" s="208" t="s">
        <v>162</v>
      </c>
      <c r="H199" s="209">
        <v>3.2200000000000002</v>
      </c>
      <c r="I199" s="210"/>
      <c r="J199" s="211">
        <f>ROUND(I199*H199,2)</f>
        <v>0</v>
      </c>
      <c r="K199" s="207" t="s">
        <v>163</v>
      </c>
      <c r="L199" s="45"/>
      <c r="M199" s="212" t="s">
        <v>19</v>
      </c>
      <c r="N199" s="213" t="s">
        <v>49</v>
      </c>
      <c r="O199" s="85"/>
      <c r="P199" s="214">
        <f>O199*H199</f>
        <v>0</v>
      </c>
      <c r="Q199" s="214">
        <v>0</v>
      </c>
      <c r="R199" s="214">
        <f>Q199*H199</f>
        <v>0</v>
      </c>
      <c r="S199" s="214">
        <v>0</v>
      </c>
      <c r="T199" s="215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16" t="s">
        <v>164</v>
      </c>
      <c r="AT199" s="216" t="s">
        <v>159</v>
      </c>
      <c r="AU199" s="216" t="s">
        <v>88</v>
      </c>
      <c r="AY199" s="18" t="s">
        <v>157</v>
      </c>
      <c r="BE199" s="217">
        <f>IF(N199="základní",J199,0)</f>
        <v>0</v>
      </c>
      <c r="BF199" s="217">
        <f>IF(N199="snížená",J199,0)</f>
        <v>0</v>
      </c>
      <c r="BG199" s="217">
        <f>IF(N199="zákl. přenesená",J199,0)</f>
        <v>0</v>
      </c>
      <c r="BH199" s="217">
        <f>IF(N199="sníž. přenesená",J199,0)</f>
        <v>0</v>
      </c>
      <c r="BI199" s="217">
        <f>IF(N199="nulová",J199,0)</f>
        <v>0</v>
      </c>
      <c r="BJ199" s="18" t="s">
        <v>86</v>
      </c>
      <c r="BK199" s="217">
        <f>ROUND(I199*H199,2)</f>
        <v>0</v>
      </c>
      <c r="BL199" s="18" t="s">
        <v>164</v>
      </c>
      <c r="BM199" s="216" t="s">
        <v>2541</v>
      </c>
    </row>
    <row r="200" s="2" customFormat="1">
      <c r="A200" s="39"/>
      <c r="B200" s="40"/>
      <c r="C200" s="41"/>
      <c r="D200" s="218" t="s">
        <v>166</v>
      </c>
      <c r="E200" s="41"/>
      <c r="F200" s="219" t="s">
        <v>2542</v>
      </c>
      <c r="G200" s="41"/>
      <c r="H200" s="41"/>
      <c r="I200" s="220"/>
      <c r="J200" s="41"/>
      <c r="K200" s="41"/>
      <c r="L200" s="45"/>
      <c r="M200" s="221"/>
      <c r="N200" s="222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166</v>
      </c>
      <c r="AU200" s="18" t="s">
        <v>88</v>
      </c>
    </row>
    <row r="201" s="2" customFormat="1" ht="21.75" customHeight="1">
      <c r="A201" s="39"/>
      <c r="B201" s="40"/>
      <c r="C201" s="205" t="s">
        <v>345</v>
      </c>
      <c r="D201" s="205" t="s">
        <v>159</v>
      </c>
      <c r="E201" s="206" t="s">
        <v>2543</v>
      </c>
      <c r="F201" s="207" t="s">
        <v>2544</v>
      </c>
      <c r="G201" s="208" t="s">
        <v>223</v>
      </c>
      <c r="H201" s="209">
        <v>0.125</v>
      </c>
      <c r="I201" s="210"/>
      <c r="J201" s="211">
        <f>ROUND(I201*H201,2)</f>
        <v>0</v>
      </c>
      <c r="K201" s="207" t="s">
        <v>163</v>
      </c>
      <c r="L201" s="45"/>
      <c r="M201" s="212" t="s">
        <v>19</v>
      </c>
      <c r="N201" s="213" t="s">
        <v>49</v>
      </c>
      <c r="O201" s="85"/>
      <c r="P201" s="214">
        <f>O201*H201</f>
        <v>0</v>
      </c>
      <c r="Q201" s="214">
        <v>1.04575</v>
      </c>
      <c r="R201" s="214">
        <f>Q201*H201</f>
        <v>0.13071875</v>
      </c>
      <c r="S201" s="214">
        <v>0</v>
      </c>
      <c r="T201" s="215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16" t="s">
        <v>164</v>
      </c>
      <c r="AT201" s="216" t="s">
        <v>159</v>
      </c>
      <c r="AU201" s="216" t="s">
        <v>88</v>
      </c>
      <c r="AY201" s="18" t="s">
        <v>157</v>
      </c>
      <c r="BE201" s="217">
        <f>IF(N201="základní",J201,0)</f>
        <v>0</v>
      </c>
      <c r="BF201" s="217">
        <f>IF(N201="snížená",J201,0)</f>
        <v>0</v>
      </c>
      <c r="BG201" s="217">
        <f>IF(N201="zákl. přenesená",J201,0)</f>
        <v>0</v>
      </c>
      <c r="BH201" s="217">
        <f>IF(N201="sníž. přenesená",J201,0)</f>
        <v>0</v>
      </c>
      <c r="BI201" s="217">
        <f>IF(N201="nulová",J201,0)</f>
        <v>0</v>
      </c>
      <c r="BJ201" s="18" t="s">
        <v>86</v>
      </c>
      <c r="BK201" s="217">
        <f>ROUND(I201*H201,2)</f>
        <v>0</v>
      </c>
      <c r="BL201" s="18" t="s">
        <v>164</v>
      </c>
      <c r="BM201" s="216" t="s">
        <v>2545</v>
      </c>
    </row>
    <row r="202" s="2" customFormat="1">
      <c r="A202" s="39"/>
      <c r="B202" s="40"/>
      <c r="C202" s="41"/>
      <c r="D202" s="218" t="s">
        <v>166</v>
      </c>
      <c r="E202" s="41"/>
      <c r="F202" s="219" t="s">
        <v>2546</v>
      </c>
      <c r="G202" s="41"/>
      <c r="H202" s="41"/>
      <c r="I202" s="220"/>
      <c r="J202" s="41"/>
      <c r="K202" s="41"/>
      <c r="L202" s="45"/>
      <c r="M202" s="221"/>
      <c r="N202" s="222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166</v>
      </c>
      <c r="AU202" s="18" t="s">
        <v>88</v>
      </c>
    </row>
    <row r="203" s="13" customFormat="1">
      <c r="A203" s="13"/>
      <c r="B203" s="225"/>
      <c r="C203" s="226"/>
      <c r="D203" s="223" t="s">
        <v>170</v>
      </c>
      <c r="E203" s="227" t="s">
        <v>19</v>
      </c>
      <c r="F203" s="228" t="s">
        <v>2547</v>
      </c>
      <c r="G203" s="226"/>
      <c r="H203" s="229">
        <v>0.125</v>
      </c>
      <c r="I203" s="230"/>
      <c r="J203" s="226"/>
      <c r="K203" s="226"/>
      <c r="L203" s="231"/>
      <c r="M203" s="232"/>
      <c r="N203" s="233"/>
      <c r="O203" s="233"/>
      <c r="P203" s="233"/>
      <c r="Q203" s="233"/>
      <c r="R203" s="233"/>
      <c r="S203" s="233"/>
      <c r="T203" s="23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5" t="s">
        <v>170</v>
      </c>
      <c r="AU203" s="235" t="s">
        <v>88</v>
      </c>
      <c r="AV203" s="13" t="s">
        <v>88</v>
      </c>
      <c r="AW203" s="13" t="s">
        <v>37</v>
      </c>
      <c r="AX203" s="13" t="s">
        <v>78</v>
      </c>
      <c r="AY203" s="235" t="s">
        <v>157</v>
      </c>
    </row>
    <row r="204" s="12" customFormat="1" ht="22.8" customHeight="1">
      <c r="A204" s="12"/>
      <c r="B204" s="189"/>
      <c r="C204" s="190"/>
      <c r="D204" s="191" t="s">
        <v>77</v>
      </c>
      <c r="E204" s="203" t="s">
        <v>164</v>
      </c>
      <c r="F204" s="203" t="s">
        <v>485</v>
      </c>
      <c r="G204" s="190"/>
      <c r="H204" s="190"/>
      <c r="I204" s="193"/>
      <c r="J204" s="204">
        <f>BK204</f>
        <v>0</v>
      </c>
      <c r="K204" s="190"/>
      <c r="L204" s="195"/>
      <c r="M204" s="196"/>
      <c r="N204" s="197"/>
      <c r="O204" s="197"/>
      <c r="P204" s="198">
        <f>SUM(P205:P245)</f>
        <v>0</v>
      </c>
      <c r="Q204" s="197"/>
      <c r="R204" s="198">
        <f>SUM(R205:R245)</f>
        <v>7.0033985599999999</v>
      </c>
      <c r="S204" s="197"/>
      <c r="T204" s="199">
        <f>SUM(T205:T245)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00" t="s">
        <v>86</v>
      </c>
      <c r="AT204" s="201" t="s">
        <v>77</v>
      </c>
      <c r="AU204" s="201" t="s">
        <v>86</v>
      </c>
      <c r="AY204" s="200" t="s">
        <v>157</v>
      </c>
      <c r="BK204" s="202">
        <f>SUM(BK205:BK245)</f>
        <v>0</v>
      </c>
    </row>
    <row r="205" s="2" customFormat="1" ht="24.15" customHeight="1">
      <c r="A205" s="39"/>
      <c r="B205" s="40"/>
      <c r="C205" s="205" t="s">
        <v>351</v>
      </c>
      <c r="D205" s="205" t="s">
        <v>159</v>
      </c>
      <c r="E205" s="206" t="s">
        <v>497</v>
      </c>
      <c r="F205" s="207" t="s">
        <v>498</v>
      </c>
      <c r="G205" s="208" t="s">
        <v>174</v>
      </c>
      <c r="H205" s="209">
        <v>2.3639999999999999</v>
      </c>
      <c r="I205" s="210"/>
      <c r="J205" s="211">
        <f>ROUND(I205*H205,2)</f>
        <v>0</v>
      </c>
      <c r="K205" s="207" t="s">
        <v>175</v>
      </c>
      <c r="L205" s="45"/>
      <c r="M205" s="212" t="s">
        <v>19</v>
      </c>
      <c r="N205" s="213" t="s">
        <v>49</v>
      </c>
      <c r="O205" s="85"/>
      <c r="P205" s="214">
        <f>O205*H205</f>
        <v>0</v>
      </c>
      <c r="Q205" s="214">
        <v>2.5020099999999998</v>
      </c>
      <c r="R205" s="214">
        <f>Q205*H205</f>
        <v>5.9147516399999995</v>
      </c>
      <c r="S205" s="214">
        <v>0</v>
      </c>
      <c r="T205" s="215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16" t="s">
        <v>164</v>
      </c>
      <c r="AT205" s="216" t="s">
        <v>159</v>
      </c>
      <c r="AU205" s="216" t="s">
        <v>88</v>
      </c>
      <c r="AY205" s="18" t="s">
        <v>157</v>
      </c>
      <c r="BE205" s="217">
        <f>IF(N205="základní",J205,0)</f>
        <v>0</v>
      </c>
      <c r="BF205" s="217">
        <f>IF(N205="snížená",J205,0)</f>
        <v>0</v>
      </c>
      <c r="BG205" s="217">
        <f>IF(N205="zákl. přenesená",J205,0)</f>
        <v>0</v>
      </c>
      <c r="BH205" s="217">
        <f>IF(N205="sníž. přenesená",J205,0)</f>
        <v>0</v>
      </c>
      <c r="BI205" s="217">
        <f>IF(N205="nulová",J205,0)</f>
        <v>0</v>
      </c>
      <c r="BJ205" s="18" t="s">
        <v>86</v>
      </c>
      <c r="BK205" s="217">
        <f>ROUND(I205*H205,2)</f>
        <v>0</v>
      </c>
      <c r="BL205" s="18" t="s">
        <v>164</v>
      </c>
      <c r="BM205" s="216" t="s">
        <v>2548</v>
      </c>
    </row>
    <row r="206" s="2" customFormat="1">
      <c r="A206" s="39"/>
      <c r="B206" s="40"/>
      <c r="C206" s="41"/>
      <c r="D206" s="218" t="s">
        <v>166</v>
      </c>
      <c r="E206" s="41"/>
      <c r="F206" s="219" t="s">
        <v>500</v>
      </c>
      <c r="G206" s="41"/>
      <c r="H206" s="41"/>
      <c r="I206" s="220"/>
      <c r="J206" s="41"/>
      <c r="K206" s="41"/>
      <c r="L206" s="45"/>
      <c r="M206" s="221"/>
      <c r="N206" s="222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166</v>
      </c>
      <c r="AU206" s="18" t="s">
        <v>88</v>
      </c>
    </row>
    <row r="207" s="13" customFormat="1">
      <c r="A207" s="13"/>
      <c r="B207" s="225"/>
      <c r="C207" s="226"/>
      <c r="D207" s="223" t="s">
        <v>170</v>
      </c>
      <c r="E207" s="227" t="s">
        <v>19</v>
      </c>
      <c r="F207" s="228" t="s">
        <v>2549</v>
      </c>
      <c r="G207" s="226"/>
      <c r="H207" s="229">
        <v>2.3639999999999999</v>
      </c>
      <c r="I207" s="230"/>
      <c r="J207" s="226"/>
      <c r="K207" s="226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170</v>
      </c>
      <c r="AU207" s="235" t="s">
        <v>88</v>
      </c>
      <c r="AV207" s="13" t="s">
        <v>88</v>
      </c>
      <c r="AW207" s="13" t="s">
        <v>37</v>
      </c>
      <c r="AX207" s="13" t="s">
        <v>78</v>
      </c>
      <c r="AY207" s="235" t="s">
        <v>157</v>
      </c>
    </row>
    <row r="208" s="2" customFormat="1" ht="21.75" customHeight="1">
      <c r="A208" s="39"/>
      <c r="B208" s="40"/>
      <c r="C208" s="205" t="s">
        <v>357</v>
      </c>
      <c r="D208" s="205" t="s">
        <v>159</v>
      </c>
      <c r="E208" s="206" t="s">
        <v>503</v>
      </c>
      <c r="F208" s="207" t="s">
        <v>504</v>
      </c>
      <c r="G208" s="208" t="s">
        <v>162</v>
      </c>
      <c r="H208" s="209">
        <v>7.5439999999999996</v>
      </c>
      <c r="I208" s="210"/>
      <c r="J208" s="211">
        <f>ROUND(I208*H208,2)</f>
        <v>0</v>
      </c>
      <c r="K208" s="207" t="s">
        <v>175</v>
      </c>
      <c r="L208" s="45"/>
      <c r="M208" s="212" t="s">
        <v>19</v>
      </c>
      <c r="N208" s="213" t="s">
        <v>49</v>
      </c>
      <c r="O208" s="85"/>
      <c r="P208" s="214">
        <f>O208*H208</f>
        <v>0</v>
      </c>
      <c r="Q208" s="214">
        <v>0.0053299999999999997</v>
      </c>
      <c r="R208" s="214">
        <f>Q208*H208</f>
        <v>0.040209519999999999</v>
      </c>
      <c r="S208" s="214">
        <v>0</v>
      </c>
      <c r="T208" s="215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16" t="s">
        <v>164</v>
      </c>
      <c r="AT208" s="216" t="s">
        <v>159</v>
      </c>
      <c r="AU208" s="216" t="s">
        <v>88</v>
      </c>
      <c r="AY208" s="18" t="s">
        <v>157</v>
      </c>
      <c r="BE208" s="217">
        <f>IF(N208="základní",J208,0)</f>
        <v>0</v>
      </c>
      <c r="BF208" s="217">
        <f>IF(N208="snížená",J208,0)</f>
        <v>0</v>
      </c>
      <c r="BG208" s="217">
        <f>IF(N208="zákl. přenesená",J208,0)</f>
        <v>0</v>
      </c>
      <c r="BH208" s="217">
        <f>IF(N208="sníž. přenesená",J208,0)</f>
        <v>0</v>
      </c>
      <c r="BI208" s="217">
        <f>IF(N208="nulová",J208,0)</f>
        <v>0</v>
      </c>
      <c r="BJ208" s="18" t="s">
        <v>86</v>
      </c>
      <c r="BK208" s="217">
        <f>ROUND(I208*H208,2)</f>
        <v>0</v>
      </c>
      <c r="BL208" s="18" t="s">
        <v>164</v>
      </c>
      <c r="BM208" s="216" t="s">
        <v>2550</v>
      </c>
    </row>
    <row r="209" s="2" customFormat="1">
      <c r="A209" s="39"/>
      <c r="B209" s="40"/>
      <c r="C209" s="41"/>
      <c r="D209" s="218" t="s">
        <v>166</v>
      </c>
      <c r="E209" s="41"/>
      <c r="F209" s="219" t="s">
        <v>506</v>
      </c>
      <c r="G209" s="41"/>
      <c r="H209" s="41"/>
      <c r="I209" s="220"/>
      <c r="J209" s="41"/>
      <c r="K209" s="41"/>
      <c r="L209" s="45"/>
      <c r="M209" s="221"/>
      <c r="N209" s="222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166</v>
      </c>
      <c r="AU209" s="18" t="s">
        <v>88</v>
      </c>
    </row>
    <row r="210" s="13" customFormat="1">
      <c r="A210" s="13"/>
      <c r="B210" s="225"/>
      <c r="C210" s="226"/>
      <c r="D210" s="223" t="s">
        <v>170</v>
      </c>
      <c r="E210" s="227" t="s">
        <v>19</v>
      </c>
      <c r="F210" s="228" t="s">
        <v>2551</v>
      </c>
      <c r="G210" s="226"/>
      <c r="H210" s="229">
        <v>7.5439999999999996</v>
      </c>
      <c r="I210" s="230"/>
      <c r="J210" s="226"/>
      <c r="K210" s="226"/>
      <c r="L210" s="231"/>
      <c r="M210" s="232"/>
      <c r="N210" s="233"/>
      <c r="O210" s="233"/>
      <c r="P210" s="233"/>
      <c r="Q210" s="233"/>
      <c r="R210" s="233"/>
      <c r="S210" s="233"/>
      <c r="T210" s="23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5" t="s">
        <v>170</v>
      </c>
      <c r="AU210" s="235" t="s">
        <v>88</v>
      </c>
      <c r="AV210" s="13" t="s">
        <v>88</v>
      </c>
      <c r="AW210" s="13" t="s">
        <v>37</v>
      </c>
      <c r="AX210" s="13" t="s">
        <v>78</v>
      </c>
      <c r="AY210" s="235" t="s">
        <v>157</v>
      </c>
    </row>
    <row r="211" s="2" customFormat="1" ht="24.15" customHeight="1">
      <c r="A211" s="39"/>
      <c r="B211" s="40"/>
      <c r="C211" s="205" t="s">
        <v>363</v>
      </c>
      <c r="D211" s="205" t="s">
        <v>159</v>
      </c>
      <c r="E211" s="206" t="s">
        <v>509</v>
      </c>
      <c r="F211" s="207" t="s">
        <v>510</v>
      </c>
      <c r="G211" s="208" t="s">
        <v>162</v>
      </c>
      <c r="H211" s="209">
        <v>7.5439999999999996</v>
      </c>
      <c r="I211" s="210"/>
      <c r="J211" s="211">
        <f>ROUND(I211*H211,2)</f>
        <v>0</v>
      </c>
      <c r="K211" s="207" t="s">
        <v>175</v>
      </c>
      <c r="L211" s="45"/>
      <c r="M211" s="212" t="s">
        <v>19</v>
      </c>
      <c r="N211" s="213" t="s">
        <v>49</v>
      </c>
      <c r="O211" s="85"/>
      <c r="P211" s="214">
        <f>O211*H211</f>
        <v>0</v>
      </c>
      <c r="Q211" s="214">
        <v>0</v>
      </c>
      <c r="R211" s="214">
        <f>Q211*H211</f>
        <v>0</v>
      </c>
      <c r="S211" s="214">
        <v>0</v>
      </c>
      <c r="T211" s="215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16" t="s">
        <v>164</v>
      </c>
      <c r="AT211" s="216" t="s">
        <v>159</v>
      </c>
      <c r="AU211" s="216" t="s">
        <v>88</v>
      </c>
      <c r="AY211" s="18" t="s">
        <v>157</v>
      </c>
      <c r="BE211" s="217">
        <f>IF(N211="základní",J211,0)</f>
        <v>0</v>
      </c>
      <c r="BF211" s="217">
        <f>IF(N211="snížená",J211,0)</f>
        <v>0</v>
      </c>
      <c r="BG211" s="217">
        <f>IF(N211="zákl. přenesená",J211,0)</f>
        <v>0</v>
      </c>
      <c r="BH211" s="217">
        <f>IF(N211="sníž. přenesená",J211,0)</f>
        <v>0</v>
      </c>
      <c r="BI211" s="217">
        <f>IF(N211="nulová",J211,0)</f>
        <v>0</v>
      </c>
      <c r="BJ211" s="18" t="s">
        <v>86</v>
      </c>
      <c r="BK211" s="217">
        <f>ROUND(I211*H211,2)</f>
        <v>0</v>
      </c>
      <c r="BL211" s="18" t="s">
        <v>164</v>
      </c>
      <c r="BM211" s="216" t="s">
        <v>2552</v>
      </c>
    </row>
    <row r="212" s="2" customFormat="1">
      <c r="A212" s="39"/>
      <c r="B212" s="40"/>
      <c r="C212" s="41"/>
      <c r="D212" s="218" t="s">
        <v>166</v>
      </c>
      <c r="E212" s="41"/>
      <c r="F212" s="219" t="s">
        <v>512</v>
      </c>
      <c r="G212" s="41"/>
      <c r="H212" s="41"/>
      <c r="I212" s="220"/>
      <c r="J212" s="41"/>
      <c r="K212" s="41"/>
      <c r="L212" s="45"/>
      <c r="M212" s="221"/>
      <c r="N212" s="222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166</v>
      </c>
      <c r="AU212" s="18" t="s">
        <v>88</v>
      </c>
    </row>
    <row r="213" s="2" customFormat="1" ht="24.15" customHeight="1">
      <c r="A213" s="39"/>
      <c r="B213" s="40"/>
      <c r="C213" s="205" t="s">
        <v>369</v>
      </c>
      <c r="D213" s="205" t="s">
        <v>159</v>
      </c>
      <c r="E213" s="206" t="s">
        <v>514</v>
      </c>
      <c r="F213" s="207" t="s">
        <v>515</v>
      </c>
      <c r="G213" s="208" t="s">
        <v>162</v>
      </c>
      <c r="H213" s="209">
        <v>2.556</v>
      </c>
      <c r="I213" s="210"/>
      <c r="J213" s="211">
        <f>ROUND(I213*H213,2)</f>
        <v>0</v>
      </c>
      <c r="K213" s="207" t="s">
        <v>175</v>
      </c>
      <c r="L213" s="45"/>
      <c r="M213" s="212" t="s">
        <v>19</v>
      </c>
      <c r="N213" s="213" t="s">
        <v>49</v>
      </c>
      <c r="O213" s="85"/>
      <c r="P213" s="214">
        <f>O213*H213</f>
        <v>0</v>
      </c>
      <c r="Q213" s="214">
        <v>0.012070000000000001</v>
      </c>
      <c r="R213" s="214">
        <f>Q213*H213</f>
        <v>0.030850920000000004</v>
      </c>
      <c r="S213" s="214">
        <v>0</v>
      </c>
      <c r="T213" s="215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16" t="s">
        <v>164</v>
      </c>
      <c r="AT213" s="216" t="s">
        <v>159</v>
      </c>
      <c r="AU213" s="216" t="s">
        <v>88</v>
      </c>
      <c r="AY213" s="18" t="s">
        <v>157</v>
      </c>
      <c r="BE213" s="217">
        <f>IF(N213="základní",J213,0)</f>
        <v>0</v>
      </c>
      <c r="BF213" s="217">
        <f>IF(N213="snížená",J213,0)</f>
        <v>0</v>
      </c>
      <c r="BG213" s="217">
        <f>IF(N213="zákl. přenesená",J213,0)</f>
        <v>0</v>
      </c>
      <c r="BH213" s="217">
        <f>IF(N213="sníž. přenesená",J213,0)</f>
        <v>0</v>
      </c>
      <c r="BI213" s="217">
        <f>IF(N213="nulová",J213,0)</f>
        <v>0</v>
      </c>
      <c r="BJ213" s="18" t="s">
        <v>86</v>
      </c>
      <c r="BK213" s="217">
        <f>ROUND(I213*H213,2)</f>
        <v>0</v>
      </c>
      <c r="BL213" s="18" t="s">
        <v>164</v>
      </c>
      <c r="BM213" s="216" t="s">
        <v>2553</v>
      </c>
    </row>
    <row r="214" s="2" customFormat="1">
      <c r="A214" s="39"/>
      <c r="B214" s="40"/>
      <c r="C214" s="41"/>
      <c r="D214" s="218" t="s">
        <v>166</v>
      </c>
      <c r="E214" s="41"/>
      <c r="F214" s="219" t="s">
        <v>517</v>
      </c>
      <c r="G214" s="41"/>
      <c r="H214" s="41"/>
      <c r="I214" s="220"/>
      <c r="J214" s="41"/>
      <c r="K214" s="41"/>
      <c r="L214" s="45"/>
      <c r="M214" s="221"/>
      <c r="N214" s="222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166</v>
      </c>
      <c r="AU214" s="18" t="s">
        <v>88</v>
      </c>
    </row>
    <row r="215" s="13" customFormat="1">
      <c r="A215" s="13"/>
      <c r="B215" s="225"/>
      <c r="C215" s="226"/>
      <c r="D215" s="223" t="s">
        <v>170</v>
      </c>
      <c r="E215" s="227" t="s">
        <v>19</v>
      </c>
      <c r="F215" s="228" t="s">
        <v>2554</v>
      </c>
      <c r="G215" s="226"/>
      <c r="H215" s="229">
        <v>2.556</v>
      </c>
      <c r="I215" s="230"/>
      <c r="J215" s="226"/>
      <c r="K215" s="226"/>
      <c r="L215" s="231"/>
      <c r="M215" s="232"/>
      <c r="N215" s="233"/>
      <c r="O215" s="233"/>
      <c r="P215" s="233"/>
      <c r="Q215" s="233"/>
      <c r="R215" s="233"/>
      <c r="S215" s="233"/>
      <c r="T215" s="23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5" t="s">
        <v>170</v>
      </c>
      <c r="AU215" s="235" t="s">
        <v>88</v>
      </c>
      <c r="AV215" s="13" t="s">
        <v>88</v>
      </c>
      <c r="AW215" s="13" t="s">
        <v>37</v>
      </c>
      <c r="AX215" s="13" t="s">
        <v>78</v>
      </c>
      <c r="AY215" s="235" t="s">
        <v>157</v>
      </c>
    </row>
    <row r="216" s="2" customFormat="1" ht="24.15" customHeight="1">
      <c r="A216" s="39"/>
      <c r="B216" s="40"/>
      <c r="C216" s="205" t="s">
        <v>374</v>
      </c>
      <c r="D216" s="205" t="s">
        <v>159</v>
      </c>
      <c r="E216" s="206" t="s">
        <v>520</v>
      </c>
      <c r="F216" s="207" t="s">
        <v>521</v>
      </c>
      <c r="G216" s="208" t="s">
        <v>162</v>
      </c>
      <c r="H216" s="209">
        <v>2.556</v>
      </c>
      <c r="I216" s="210"/>
      <c r="J216" s="211">
        <f>ROUND(I216*H216,2)</f>
        <v>0</v>
      </c>
      <c r="K216" s="207" t="s">
        <v>175</v>
      </c>
      <c r="L216" s="45"/>
      <c r="M216" s="212" t="s">
        <v>19</v>
      </c>
      <c r="N216" s="213" t="s">
        <v>49</v>
      </c>
      <c r="O216" s="85"/>
      <c r="P216" s="214">
        <f>O216*H216</f>
        <v>0</v>
      </c>
      <c r="Q216" s="214">
        <v>0</v>
      </c>
      <c r="R216" s="214">
        <f>Q216*H216</f>
        <v>0</v>
      </c>
      <c r="S216" s="214">
        <v>0</v>
      </c>
      <c r="T216" s="215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16" t="s">
        <v>164</v>
      </c>
      <c r="AT216" s="216" t="s">
        <v>159</v>
      </c>
      <c r="AU216" s="216" t="s">
        <v>88</v>
      </c>
      <c r="AY216" s="18" t="s">
        <v>157</v>
      </c>
      <c r="BE216" s="217">
        <f>IF(N216="základní",J216,0)</f>
        <v>0</v>
      </c>
      <c r="BF216" s="217">
        <f>IF(N216="snížená",J216,0)</f>
        <v>0</v>
      </c>
      <c r="BG216" s="217">
        <f>IF(N216="zákl. přenesená",J216,0)</f>
        <v>0</v>
      </c>
      <c r="BH216" s="217">
        <f>IF(N216="sníž. přenesená",J216,0)</f>
        <v>0</v>
      </c>
      <c r="BI216" s="217">
        <f>IF(N216="nulová",J216,0)</f>
        <v>0</v>
      </c>
      <c r="BJ216" s="18" t="s">
        <v>86</v>
      </c>
      <c r="BK216" s="217">
        <f>ROUND(I216*H216,2)</f>
        <v>0</v>
      </c>
      <c r="BL216" s="18" t="s">
        <v>164</v>
      </c>
      <c r="BM216" s="216" t="s">
        <v>2555</v>
      </c>
    </row>
    <row r="217" s="2" customFormat="1">
      <c r="A217" s="39"/>
      <c r="B217" s="40"/>
      <c r="C217" s="41"/>
      <c r="D217" s="218" t="s">
        <v>166</v>
      </c>
      <c r="E217" s="41"/>
      <c r="F217" s="219" t="s">
        <v>523</v>
      </c>
      <c r="G217" s="41"/>
      <c r="H217" s="41"/>
      <c r="I217" s="220"/>
      <c r="J217" s="41"/>
      <c r="K217" s="41"/>
      <c r="L217" s="45"/>
      <c r="M217" s="221"/>
      <c r="N217" s="222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166</v>
      </c>
      <c r="AU217" s="18" t="s">
        <v>88</v>
      </c>
    </row>
    <row r="218" s="2" customFormat="1" ht="24.15" customHeight="1">
      <c r="A218" s="39"/>
      <c r="B218" s="40"/>
      <c r="C218" s="205" t="s">
        <v>380</v>
      </c>
      <c r="D218" s="205" t="s">
        <v>159</v>
      </c>
      <c r="E218" s="206" t="s">
        <v>525</v>
      </c>
      <c r="F218" s="207" t="s">
        <v>526</v>
      </c>
      <c r="G218" s="208" t="s">
        <v>162</v>
      </c>
      <c r="H218" s="209">
        <v>7.5439999999999996</v>
      </c>
      <c r="I218" s="210"/>
      <c r="J218" s="211">
        <f>ROUND(I218*H218,2)</f>
        <v>0</v>
      </c>
      <c r="K218" s="207" t="s">
        <v>175</v>
      </c>
      <c r="L218" s="45"/>
      <c r="M218" s="212" t="s">
        <v>19</v>
      </c>
      <c r="N218" s="213" t="s">
        <v>49</v>
      </c>
      <c r="O218" s="85"/>
      <c r="P218" s="214">
        <f>O218*H218</f>
        <v>0</v>
      </c>
      <c r="Q218" s="214">
        <v>0.00088000000000000003</v>
      </c>
      <c r="R218" s="214">
        <f>Q218*H218</f>
        <v>0.0066387199999999999</v>
      </c>
      <c r="S218" s="214">
        <v>0</v>
      </c>
      <c r="T218" s="215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16" t="s">
        <v>164</v>
      </c>
      <c r="AT218" s="216" t="s">
        <v>159</v>
      </c>
      <c r="AU218" s="216" t="s">
        <v>88</v>
      </c>
      <c r="AY218" s="18" t="s">
        <v>157</v>
      </c>
      <c r="BE218" s="217">
        <f>IF(N218="základní",J218,0)</f>
        <v>0</v>
      </c>
      <c r="BF218" s="217">
        <f>IF(N218="snížená",J218,0)</f>
        <v>0</v>
      </c>
      <c r="BG218" s="217">
        <f>IF(N218="zákl. přenesená",J218,0)</f>
        <v>0</v>
      </c>
      <c r="BH218" s="217">
        <f>IF(N218="sníž. přenesená",J218,0)</f>
        <v>0</v>
      </c>
      <c r="BI218" s="217">
        <f>IF(N218="nulová",J218,0)</f>
        <v>0</v>
      </c>
      <c r="BJ218" s="18" t="s">
        <v>86</v>
      </c>
      <c r="BK218" s="217">
        <f>ROUND(I218*H218,2)</f>
        <v>0</v>
      </c>
      <c r="BL218" s="18" t="s">
        <v>164</v>
      </c>
      <c r="BM218" s="216" t="s">
        <v>2556</v>
      </c>
    </row>
    <row r="219" s="2" customFormat="1">
      <c r="A219" s="39"/>
      <c r="B219" s="40"/>
      <c r="C219" s="41"/>
      <c r="D219" s="218" t="s">
        <v>166</v>
      </c>
      <c r="E219" s="41"/>
      <c r="F219" s="219" t="s">
        <v>528</v>
      </c>
      <c r="G219" s="41"/>
      <c r="H219" s="41"/>
      <c r="I219" s="220"/>
      <c r="J219" s="41"/>
      <c r="K219" s="41"/>
      <c r="L219" s="45"/>
      <c r="M219" s="221"/>
      <c r="N219" s="222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166</v>
      </c>
      <c r="AU219" s="18" t="s">
        <v>88</v>
      </c>
    </row>
    <row r="220" s="13" customFormat="1">
      <c r="A220" s="13"/>
      <c r="B220" s="225"/>
      <c r="C220" s="226"/>
      <c r="D220" s="223" t="s">
        <v>170</v>
      </c>
      <c r="E220" s="227" t="s">
        <v>19</v>
      </c>
      <c r="F220" s="228" t="s">
        <v>2557</v>
      </c>
      <c r="G220" s="226"/>
      <c r="H220" s="229">
        <v>7.5439999999999996</v>
      </c>
      <c r="I220" s="230"/>
      <c r="J220" s="226"/>
      <c r="K220" s="226"/>
      <c r="L220" s="231"/>
      <c r="M220" s="232"/>
      <c r="N220" s="233"/>
      <c r="O220" s="233"/>
      <c r="P220" s="233"/>
      <c r="Q220" s="233"/>
      <c r="R220" s="233"/>
      <c r="S220" s="233"/>
      <c r="T220" s="23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5" t="s">
        <v>170</v>
      </c>
      <c r="AU220" s="235" t="s">
        <v>88</v>
      </c>
      <c r="AV220" s="13" t="s">
        <v>88</v>
      </c>
      <c r="AW220" s="13" t="s">
        <v>37</v>
      </c>
      <c r="AX220" s="13" t="s">
        <v>78</v>
      </c>
      <c r="AY220" s="235" t="s">
        <v>157</v>
      </c>
    </row>
    <row r="221" s="2" customFormat="1" ht="24.15" customHeight="1">
      <c r="A221" s="39"/>
      <c r="B221" s="40"/>
      <c r="C221" s="205" t="s">
        <v>387</v>
      </c>
      <c r="D221" s="205" t="s">
        <v>159</v>
      </c>
      <c r="E221" s="206" t="s">
        <v>531</v>
      </c>
      <c r="F221" s="207" t="s">
        <v>532</v>
      </c>
      <c r="G221" s="208" t="s">
        <v>162</v>
      </c>
      <c r="H221" s="209">
        <v>7.5439999999999996</v>
      </c>
      <c r="I221" s="210"/>
      <c r="J221" s="211">
        <f>ROUND(I221*H221,2)</f>
        <v>0</v>
      </c>
      <c r="K221" s="207" t="s">
        <v>175</v>
      </c>
      <c r="L221" s="45"/>
      <c r="M221" s="212" t="s">
        <v>19</v>
      </c>
      <c r="N221" s="213" t="s">
        <v>49</v>
      </c>
      <c r="O221" s="85"/>
      <c r="P221" s="214">
        <f>O221*H221</f>
        <v>0</v>
      </c>
      <c r="Q221" s="214">
        <v>0</v>
      </c>
      <c r="R221" s="214">
        <f>Q221*H221</f>
        <v>0</v>
      </c>
      <c r="S221" s="214">
        <v>0</v>
      </c>
      <c r="T221" s="215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16" t="s">
        <v>164</v>
      </c>
      <c r="AT221" s="216" t="s">
        <v>159</v>
      </c>
      <c r="AU221" s="216" t="s">
        <v>88</v>
      </c>
      <c r="AY221" s="18" t="s">
        <v>157</v>
      </c>
      <c r="BE221" s="217">
        <f>IF(N221="základní",J221,0)</f>
        <v>0</v>
      </c>
      <c r="BF221" s="217">
        <f>IF(N221="snížená",J221,0)</f>
        <v>0</v>
      </c>
      <c r="BG221" s="217">
        <f>IF(N221="zákl. přenesená",J221,0)</f>
        <v>0</v>
      </c>
      <c r="BH221" s="217">
        <f>IF(N221="sníž. přenesená",J221,0)</f>
        <v>0</v>
      </c>
      <c r="BI221" s="217">
        <f>IF(N221="nulová",J221,0)</f>
        <v>0</v>
      </c>
      <c r="BJ221" s="18" t="s">
        <v>86</v>
      </c>
      <c r="BK221" s="217">
        <f>ROUND(I221*H221,2)</f>
        <v>0</v>
      </c>
      <c r="BL221" s="18" t="s">
        <v>164</v>
      </c>
      <c r="BM221" s="216" t="s">
        <v>2558</v>
      </c>
    </row>
    <row r="222" s="2" customFormat="1">
      <c r="A222" s="39"/>
      <c r="B222" s="40"/>
      <c r="C222" s="41"/>
      <c r="D222" s="218" t="s">
        <v>166</v>
      </c>
      <c r="E222" s="41"/>
      <c r="F222" s="219" t="s">
        <v>534</v>
      </c>
      <c r="G222" s="41"/>
      <c r="H222" s="41"/>
      <c r="I222" s="220"/>
      <c r="J222" s="41"/>
      <c r="K222" s="41"/>
      <c r="L222" s="45"/>
      <c r="M222" s="221"/>
      <c r="N222" s="222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166</v>
      </c>
      <c r="AU222" s="18" t="s">
        <v>88</v>
      </c>
    </row>
    <row r="223" s="2" customFormat="1" ht="16.5" customHeight="1">
      <c r="A223" s="39"/>
      <c r="B223" s="40"/>
      <c r="C223" s="205" t="s">
        <v>394</v>
      </c>
      <c r="D223" s="205" t="s">
        <v>159</v>
      </c>
      <c r="E223" s="206" t="s">
        <v>536</v>
      </c>
      <c r="F223" s="207" t="s">
        <v>537</v>
      </c>
      <c r="G223" s="208" t="s">
        <v>162</v>
      </c>
      <c r="H223" s="209">
        <v>7.5439999999999996</v>
      </c>
      <c r="I223" s="210"/>
      <c r="J223" s="211">
        <f>ROUND(I223*H223,2)</f>
        <v>0</v>
      </c>
      <c r="K223" s="207" t="s">
        <v>175</v>
      </c>
      <c r="L223" s="45"/>
      <c r="M223" s="212" t="s">
        <v>19</v>
      </c>
      <c r="N223" s="213" t="s">
        <v>49</v>
      </c>
      <c r="O223" s="85"/>
      <c r="P223" s="214">
        <f>O223*H223</f>
        <v>0</v>
      </c>
      <c r="Q223" s="214">
        <v>0.0032000000000000002</v>
      </c>
      <c r="R223" s="214">
        <f>Q223*H223</f>
        <v>0.0241408</v>
      </c>
      <c r="S223" s="214">
        <v>0</v>
      </c>
      <c r="T223" s="215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16" t="s">
        <v>164</v>
      </c>
      <c r="AT223" s="216" t="s">
        <v>159</v>
      </c>
      <c r="AU223" s="216" t="s">
        <v>88</v>
      </c>
      <c r="AY223" s="18" t="s">
        <v>157</v>
      </c>
      <c r="BE223" s="217">
        <f>IF(N223="základní",J223,0)</f>
        <v>0</v>
      </c>
      <c r="BF223" s="217">
        <f>IF(N223="snížená",J223,0)</f>
        <v>0</v>
      </c>
      <c r="BG223" s="217">
        <f>IF(N223="zákl. přenesená",J223,0)</f>
        <v>0</v>
      </c>
      <c r="BH223" s="217">
        <f>IF(N223="sníž. přenesená",J223,0)</f>
        <v>0</v>
      </c>
      <c r="BI223" s="217">
        <f>IF(N223="nulová",J223,0)</f>
        <v>0</v>
      </c>
      <c r="BJ223" s="18" t="s">
        <v>86</v>
      </c>
      <c r="BK223" s="217">
        <f>ROUND(I223*H223,2)</f>
        <v>0</v>
      </c>
      <c r="BL223" s="18" t="s">
        <v>164</v>
      </c>
      <c r="BM223" s="216" t="s">
        <v>2559</v>
      </c>
    </row>
    <row r="224" s="2" customFormat="1">
      <c r="A224" s="39"/>
      <c r="B224" s="40"/>
      <c r="C224" s="41"/>
      <c r="D224" s="218" t="s">
        <v>166</v>
      </c>
      <c r="E224" s="41"/>
      <c r="F224" s="219" t="s">
        <v>539</v>
      </c>
      <c r="G224" s="41"/>
      <c r="H224" s="41"/>
      <c r="I224" s="220"/>
      <c r="J224" s="41"/>
      <c r="K224" s="41"/>
      <c r="L224" s="45"/>
      <c r="M224" s="221"/>
      <c r="N224" s="222"/>
      <c r="O224" s="85"/>
      <c r="P224" s="85"/>
      <c r="Q224" s="85"/>
      <c r="R224" s="85"/>
      <c r="S224" s="85"/>
      <c r="T224" s="86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166</v>
      </c>
      <c r="AU224" s="18" t="s">
        <v>88</v>
      </c>
    </row>
    <row r="225" s="13" customFormat="1">
      <c r="A225" s="13"/>
      <c r="B225" s="225"/>
      <c r="C225" s="226"/>
      <c r="D225" s="223" t="s">
        <v>170</v>
      </c>
      <c r="E225" s="227" t="s">
        <v>19</v>
      </c>
      <c r="F225" s="228" t="s">
        <v>2560</v>
      </c>
      <c r="G225" s="226"/>
      <c r="H225" s="229">
        <v>7.5439999999999996</v>
      </c>
      <c r="I225" s="230"/>
      <c r="J225" s="226"/>
      <c r="K225" s="226"/>
      <c r="L225" s="231"/>
      <c r="M225" s="232"/>
      <c r="N225" s="233"/>
      <c r="O225" s="233"/>
      <c r="P225" s="233"/>
      <c r="Q225" s="233"/>
      <c r="R225" s="233"/>
      <c r="S225" s="233"/>
      <c r="T225" s="23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5" t="s">
        <v>170</v>
      </c>
      <c r="AU225" s="235" t="s">
        <v>88</v>
      </c>
      <c r="AV225" s="13" t="s">
        <v>88</v>
      </c>
      <c r="AW225" s="13" t="s">
        <v>37</v>
      </c>
      <c r="AX225" s="13" t="s">
        <v>78</v>
      </c>
      <c r="AY225" s="235" t="s">
        <v>157</v>
      </c>
    </row>
    <row r="226" s="2" customFormat="1" ht="44.25" customHeight="1">
      <c r="A226" s="39"/>
      <c r="B226" s="40"/>
      <c r="C226" s="205" t="s">
        <v>399</v>
      </c>
      <c r="D226" s="205" t="s">
        <v>159</v>
      </c>
      <c r="E226" s="206" t="s">
        <v>542</v>
      </c>
      <c r="F226" s="207" t="s">
        <v>543</v>
      </c>
      <c r="G226" s="208" t="s">
        <v>223</v>
      </c>
      <c r="H226" s="209">
        <v>0.014999999999999999</v>
      </c>
      <c r="I226" s="210"/>
      <c r="J226" s="211">
        <f>ROUND(I226*H226,2)</f>
        <v>0</v>
      </c>
      <c r="K226" s="207" t="s">
        <v>175</v>
      </c>
      <c r="L226" s="45"/>
      <c r="M226" s="212" t="s">
        <v>19</v>
      </c>
      <c r="N226" s="213" t="s">
        <v>49</v>
      </c>
      <c r="O226" s="85"/>
      <c r="P226" s="214">
        <f>O226*H226</f>
        <v>0</v>
      </c>
      <c r="Q226" s="214">
        <v>1.05555</v>
      </c>
      <c r="R226" s="214">
        <f>Q226*H226</f>
        <v>0.01583325</v>
      </c>
      <c r="S226" s="214">
        <v>0</v>
      </c>
      <c r="T226" s="215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16" t="s">
        <v>164</v>
      </c>
      <c r="AT226" s="216" t="s">
        <v>159</v>
      </c>
      <c r="AU226" s="216" t="s">
        <v>88</v>
      </c>
      <c r="AY226" s="18" t="s">
        <v>157</v>
      </c>
      <c r="BE226" s="217">
        <f>IF(N226="základní",J226,0)</f>
        <v>0</v>
      </c>
      <c r="BF226" s="217">
        <f>IF(N226="snížená",J226,0)</f>
        <v>0</v>
      </c>
      <c r="BG226" s="217">
        <f>IF(N226="zákl. přenesená",J226,0)</f>
        <v>0</v>
      </c>
      <c r="BH226" s="217">
        <f>IF(N226="sníž. přenesená",J226,0)</f>
        <v>0</v>
      </c>
      <c r="BI226" s="217">
        <f>IF(N226="nulová",J226,0)</f>
        <v>0</v>
      </c>
      <c r="BJ226" s="18" t="s">
        <v>86</v>
      </c>
      <c r="BK226" s="217">
        <f>ROUND(I226*H226,2)</f>
        <v>0</v>
      </c>
      <c r="BL226" s="18" t="s">
        <v>164</v>
      </c>
      <c r="BM226" s="216" t="s">
        <v>2561</v>
      </c>
    </row>
    <row r="227" s="2" customFormat="1">
      <c r="A227" s="39"/>
      <c r="B227" s="40"/>
      <c r="C227" s="41"/>
      <c r="D227" s="218" t="s">
        <v>166</v>
      </c>
      <c r="E227" s="41"/>
      <c r="F227" s="219" t="s">
        <v>545</v>
      </c>
      <c r="G227" s="41"/>
      <c r="H227" s="41"/>
      <c r="I227" s="220"/>
      <c r="J227" s="41"/>
      <c r="K227" s="41"/>
      <c r="L227" s="45"/>
      <c r="M227" s="221"/>
      <c r="N227" s="222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166</v>
      </c>
      <c r="AU227" s="18" t="s">
        <v>88</v>
      </c>
    </row>
    <row r="228" s="13" customFormat="1">
      <c r="A228" s="13"/>
      <c r="B228" s="225"/>
      <c r="C228" s="226"/>
      <c r="D228" s="223" t="s">
        <v>170</v>
      </c>
      <c r="E228" s="227" t="s">
        <v>19</v>
      </c>
      <c r="F228" s="228" t="s">
        <v>2562</v>
      </c>
      <c r="G228" s="226"/>
      <c r="H228" s="229">
        <v>0.014999999999999999</v>
      </c>
      <c r="I228" s="230"/>
      <c r="J228" s="226"/>
      <c r="K228" s="226"/>
      <c r="L228" s="231"/>
      <c r="M228" s="232"/>
      <c r="N228" s="233"/>
      <c r="O228" s="233"/>
      <c r="P228" s="233"/>
      <c r="Q228" s="233"/>
      <c r="R228" s="233"/>
      <c r="S228" s="233"/>
      <c r="T228" s="23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5" t="s">
        <v>170</v>
      </c>
      <c r="AU228" s="235" t="s">
        <v>88</v>
      </c>
      <c r="AV228" s="13" t="s">
        <v>88</v>
      </c>
      <c r="AW228" s="13" t="s">
        <v>37</v>
      </c>
      <c r="AX228" s="13" t="s">
        <v>78</v>
      </c>
      <c r="AY228" s="235" t="s">
        <v>157</v>
      </c>
    </row>
    <row r="229" s="2" customFormat="1" ht="44.25" customHeight="1">
      <c r="A229" s="39"/>
      <c r="B229" s="40"/>
      <c r="C229" s="205" t="s">
        <v>405</v>
      </c>
      <c r="D229" s="205" t="s">
        <v>159</v>
      </c>
      <c r="E229" s="206" t="s">
        <v>549</v>
      </c>
      <c r="F229" s="207" t="s">
        <v>550</v>
      </c>
      <c r="G229" s="208" t="s">
        <v>223</v>
      </c>
      <c r="H229" s="209">
        <v>0.215</v>
      </c>
      <c r="I229" s="210"/>
      <c r="J229" s="211">
        <f>ROUND(I229*H229,2)</f>
        <v>0</v>
      </c>
      <c r="K229" s="207" t="s">
        <v>175</v>
      </c>
      <c r="L229" s="45"/>
      <c r="M229" s="212" t="s">
        <v>19</v>
      </c>
      <c r="N229" s="213" t="s">
        <v>49</v>
      </c>
      <c r="O229" s="85"/>
      <c r="P229" s="214">
        <f>O229*H229</f>
        <v>0</v>
      </c>
      <c r="Q229" s="214">
        <v>1.06277</v>
      </c>
      <c r="R229" s="214">
        <f>Q229*H229</f>
        <v>0.22849554999999999</v>
      </c>
      <c r="S229" s="214">
        <v>0</v>
      </c>
      <c r="T229" s="215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16" t="s">
        <v>164</v>
      </c>
      <c r="AT229" s="216" t="s">
        <v>159</v>
      </c>
      <c r="AU229" s="216" t="s">
        <v>88</v>
      </c>
      <c r="AY229" s="18" t="s">
        <v>157</v>
      </c>
      <c r="BE229" s="217">
        <f>IF(N229="základní",J229,0)</f>
        <v>0</v>
      </c>
      <c r="BF229" s="217">
        <f>IF(N229="snížená",J229,0)</f>
        <v>0</v>
      </c>
      <c r="BG229" s="217">
        <f>IF(N229="zákl. přenesená",J229,0)</f>
        <v>0</v>
      </c>
      <c r="BH229" s="217">
        <f>IF(N229="sníž. přenesená",J229,0)</f>
        <v>0</v>
      </c>
      <c r="BI229" s="217">
        <f>IF(N229="nulová",J229,0)</f>
        <v>0</v>
      </c>
      <c r="BJ229" s="18" t="s">
        <v>86</v>
      </c>
      <c r="BK229" s="217">
        <f>ROUND(I229*H229,2)</f>
        <v>0</v>
      </c>
      <c r="BL229" s="18" t="s">
        <v>164</v>
      </c>
      <c r="BM229" s="216" t="s">
        <v>2563</v>
      </c>
    </row>
    <row r="230" s="2" customFormat="1">
      <c r="A230" s="39"/>
      <c r="B230" s="40"/>
      <c r="C230" s="41"/>
      <c r="D230" s="218" t="s">
        <v>166</v>
      </c>
      <c r="E230" s="41"/>
      <c r="F230" s="219" t="s">
        <v>552</v>
      </c>
      <c r="G230" s="41"/>
      <c r="H230" s="41"/>
      <c r="I230" s="220"/>
      <c r="J230" s="41"/>
      <c r="K230" s="41"/>
      <c r="L230" s="45"/>
      <c r="M230" s="221"/>
      <c r="N230" s="222"/>
      <c r="O230" s="85"/>
      <c r="P230" s="85"/>
      <c r="Q230" s="85"/>
      <c r="R230" s="85"/>
      <c r="S230" s="85"/>
      <c r="T230" s="86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166</v>
      </c>
      <c r="AU230" s="18" t="s">
        <v>88</v>
      </c>
    </row>
    <row r="231" s="13" customFormat="1">
      <c r="A231" s="13"/>
      <c r="B231" s="225"/>
      <c r="C231" s="226"/>
      <c r="D231" s="223" t="s">
        <v>170</v>
      </c>
      <c r="E231" s="227" t="s">
        <v>19</v>
      </c>
      <c r="F231" s="228" t="s">
        <v>2564</v>
      </c>
      <c r="G231" s="226"/>
      <c r="H231" s="229">
        <v>0.215</v>
      </c>
      <c r="I231" s="230"/>
      <c r="J231" s="226"/>
      <c r="K231" s="226"/>
      <c r="L231" s="231"/>
      <c r="M231" s="232"/>
      <c r="N231" s="233"/>
      <c r="O231" s="233"/>
      <c r="P231" s="233"/>
      <c r="Q231" s="233"/>
      <c r="R231" s="233"/>
      <c r="S231" s="233"/>
      <c r="T231" s="23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5" t="s">
        <v>170</v>
      </c>
      <c r="AU231" s="235" t="s">
        <v>88</v>
      </c>
      <c r="AV231" s="13" t="s">
        <v>88</v>
      </c>
      <c r="AW231" s="13" t="s">
        <v>37</v>
      </c>
      <c r="AX231" s="13" t="s">
        <v>78</v>
      </c>
      <c r="AY231" s="235" t="s">
        <v>157</v>
      </c>
    </row>
    <row r="232" s="2" customFormat="1" ht="16.5" customHeight="1">
      <c r="A232" s="39"/>
      <c r="B232" s="40"/>
      <c r="C232" s="205" t="s">
        <v>412</v>
      </c>
      <c r="D232" s="205" t="s">
        <v>159</v>
      </c>
      <c r="E232" s="206" t="s">
        <v>555</v>
      </c>
      <c r="F232" s="207" t="s">
        <v>556</v>
      </c>
      <c r="G232" s="208" t="s">
        <v>174</v>
      </c>
      <c r="H232" s="209">
        <v>0.28000000000000003</v>
      </c>
      <c r="I232" s="210"/>
      <c r="J232" s="211">
        <f>ROUND(I232*H232,2)</f>
        <v>0</v>
      </c>
      <c r="K232" s="207" t="s">
        <v>175</v>
      </c>
      <c r="L232" s="45"/>
      <c r="M232" s="212" t="s">
        <v>19</v>
      </c>
      <c r="N232" s="213" t="s">
        <v>49</v>
      </c>
      <c r="O232" s="85"/>
      <c r="P232" s="214">
        <f>O232*H232</f>
        <v>0</v>
      </c>
      <c r="Q232" s="214">
        <v>2.5019800000000001</v>
      </c>
      <c r="R232" s="214">
        <f>Q232*H232</f>
        <v>0.70055440000000013</v>
      </c>
      <c r="S232" s="214">
        <v>0</v>
      </c>
      <c r="T232" s="215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16" t="s">
        <v>164</v>
      </c>
      <c r="AT232" s="216" t="s">
        <v>159</v>
      </c>
      <c r="AU232" s="216" t="s">
        <v>88</v>
      </c>
      <c r="AY232" s="18" t="s">
        <v>157</v>
      </c>
      <c r="BE232" s="217">
        <f>IF(N232="základní",J232,0)</f>
        <v>0</v>
      </c>
      <c r="BF232" s="217">
        <f>IF(N232="snížená",J232,0)</f>
        <v>0</v>
      </c>
      <c r="BG232" s="217">
        <f>IF(N232="zákl. přenesená",J232,0)</f>
        <v>0</v>
      </c>
      <c r="BH232" s="217">
        <f>IF(N232="sníž. přenesená",J232,0)</f>
        <v>0</v>
      </c>
      <c r="BI232" s="217">
        <f>IF(N232="nulová",J232,0)</f>
        <v>0</v>
      </c>
      <c r="BJ232" s="18" t="s">
        <v>86</v>
      </c>
      <c r="BK232" s="217">
        <f>ROUND(I232*H232,2)</f>
        <v>0</v>
      </c>
      <c r="BL232" s="18" t="s">
        <v>164</v>
      </c>
      <c r="BM232" s="216" t="s">
        <v>2565</v>
      </c>
    </row>
    <row r="233" s="2" customFormat="1">
      <c r="A233" s="39"/>
      <c r="B233" s="40"/>
      <c r="C233" s="41"/>
      <c r="D233" s="218" t="s">
        <v>166</v>
      </c>
      <c r="E233" s="41"/>
      <c r="F233" s="219" t="s">
        <v>558</v>
      </c>
      <c r="G233" s="41"/>
      <c r="H233" s="41"/>
      <c r="I233" s="220"/>
      <c r="J233" s="41"/>
      <c r="K233" s="41"/>
      <c r="L233" s="45"/>
      <c r="M233" s="221"/>
      <c r="N233" s="222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166</v>
      </c>
      <c r="AU233" s="18" t="s">
        <v>88</v>
      </c>
    </row>
    <row r="234" s="13" customFormat="1">
      <c r="A234" s="13"/>
      <c r="B234" s="225"/>
      <c r="C234" s="226"/>
      <c r="D234" s="223" t="s">
        <v>170</v>
      </c>
      <c r="E234" s="227" t="s">
        <v>19</v>
      </c>
      <c r="F234" s="228" t="s">
        <v>2566</v>
      </c>
      <c r="G234" s="226"/>
      <c r="H234" s="229">
        <v>0.28000000000000003</v>
      </c>
      <c r="I234" s="230"/>
      <c r="J234" s="226"/>
      <c r="K234" s="226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170</v>
      </c>
      <c r="AU234" s="235" t="s">
        <v>88</v>
      </c>
      <c r="AV234" s="13" t="s">
        <v>88</v>
      </c>
      <c r="AW234" s="13" t="s">
        <v>37</v>
      </c>
      <c r="AX234" s="13" t="s">
        <v>78</v>
      </c>
      <c r="AY234" s="235" t="s">
        <v>157</v>
      </c>
    </row>
    <row r="235" s="2" customFormat="1" ht="16.5" customHeight="1">
      <c r="A235" s="39"/>
      <c r="B235" s="40"/>
      <c r="C235" s="205" t="s">
        <v>418</v>
      </c>
      <c r="D235" s="205" t="s">
        <v>159</v>
      </c>
      <c r="E235" s="206" t="s">
        <v>561</v>
      </c>
      <c r="F235" s="207" t="s">
        <v>562</v>
      </c>
      <c r="G235" s="208" t="s">
        <v>162</v>
      </c>
      <c r="H235" s="209">
        <v>1.8680000000000001</v>
      </c>
      <c r="I235" s="210"/>
      <c r="J235" s="211">
        <f>ROUND(I235*H235,2)</f>
        <v>0</v>
      </c>
      <c r="K235" s="207" t="s">
        <v>175</v>
      </c>
      <c r="L235" s="45"/>
      <c r="M235" s="212" t="s">
        <v>19</v>
      </c>
      <c r="N235" s="213" t="s">
        <v>49</v>
      </c>
      <c r="O235" s="85"/>
      <c r="P235" s="214">
        <f>O235*H235</f>
        <v>0</v>
      </c>
      <c r="Q235" s="214">
        <v>0.011169999999999999</v>
      </c>
      <c r="R235" s="214">
        <f>Q235*H235</f>
        <v>0.020865559999999998</v>
      </c>
      <c r="S235" s="214">
        <v>0</v>
      </c>
      <c r="T235" s="215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16" t="s">
        <v>164</v>
      </c>
      <c r="AT235" s="216" t="s">
        <v>159</v>
      </c>
      <c r="AU235" s="216" t="s">
        <v>88</v>
      </c>
      <c r="AY235" s="18" t="s">
        <v>157</v>
      </c>
      <c r="BE235" s="217">
        <f>IF(N235="základní",J235,0)</f>
        <v>0</v>
      </c>
      <c r="BF235" s="217">
        <f>IF(N235="snížená",J235,0)</f>
        <v>0</v>
      </c>
      <c r="BG235" s="217">
        <f>IF(N235="zákl. přenesená",J235,0)</f>
        <v>0</v>
      </c>
      <c r="BH235" s="217">
        <f>IF(N235="sníž. přenesená",J235,0)</f>
        <v>0</v>
      </c>
      <c r="BI235" s="217">
        <f>IF(N235="nulová",J235,0)</f>
        <v>0</v>
      </c>
      <c r="BJ235" s="18" t="s">
        <v>86</v>
      </c>
      <c r="BK235" s="217">
        <f>ROUND(I235*H235,2)</f>
        <v>0</v>
      </c>
      <c r="BL235" s="18" t="s">
        <v>164</v>
      </c>
      <c r="BM235" s="216" t="s">
        <v>2567</v>
      </c>
    </row>
    <row r="236" s="2" customFormat="1">
      <c r="A236" s="39"/>
      <c r="B236" s="40"/>
      <c r="C236" s="41"/>
      <c r="D236" s="218" t="s">
        <v>166</v>
      </c>
      <c r="E236" s="41"/>
      <c r="F236" s="219" t="s">
        <v>564</v>
      </c>
      <c r="G236" s="41"/>
      <c r="H236" s="41"/>
      <c r="I236" s="220"/>
      <c r="J236" s="41"/>
      <c r="K236" s="41"/>
      <c r="L236" s="45"/>
      <c r="M236" s="221"/>
      <c r="N236" s="222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166</v>
      </c>
      <c r="AU236" s="18" t="s">
        <v>88</v>
      </c>
    </row>
    <row r="237" s="13" customFormat="1">
      <c r="A237" s="13"/>
      <c r="B237" s="225"/>
      <c r="C237" s="226"/>
      <c r="D237" s="223" t="s">
        <v>170</v>
      </c>
      <c r="E237" s="227" t="s">
        <v>19</v>
      </c>
      <c r="F237" s="228" t="s">
        <v>2568</v>
      </c>
      <c r="G237" s="226"/>
      <c r="H237" s="229">
        <v>1.8680000000000001</v>
      </c>
      <c r="I237" s="230"/>
      <c r="J237" s="226"/>
      <c r="K237" s="226"/>
      <c r="L237" s="231"/>
      <c r="M237" s="232"/>
      <c r="N237" s="233"/>
      <c r="O237" s="233"/>
      <c r="P237" s="233"/>
      <c r="Q237" s="233"/>
      <c r="R237" s="233"/>
      <c r="S237" s="233"/>
      <c r="T237" s="23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5" t="s">
        <v>170</v>
      </c>
      <c r="AU237" s="235" t="s">
        <v>88</v>
      </c>
      <c r="AV237" s="13" t="s">
        <v>88</v>
      </c>
      <c r="AW237" s="13" t="s">
        <v>37</v>
      </c>
      <c r="AX237" s="13" t="s">
        <v>78</v>
      </c>
      <c r="AY237" s="235" t="s">
        <v>157</v>
      </c>
    </row>
    <row r="238" s="2" customFormat="1" ht="16.5" customHeight="1">
      <c r="A238" s="39"/>
      <c r="B238" s="40"/>
      <c r="C238" s="205" t="s">
        <v>426</v>
      </c>
      <c r="D238" s="205" t="s">
        <v>159</v>
      </c>
      <c r="E238" s="206" t="s">
        <v>567</v>
      </c>
      <c r="F238" s="207" t="s">
        <v>568</v>
      </c>
      <c r="G238" s="208" t="s">
        <v>162</v>
      </c>
      <c r="H238" s="209">
        <v>1.8680000000000001</v>
      </c>
      <c r="I238" s="210"/>
      <c r="J238" s="211">
        <f>ROUND(I238*H238,2)</f>
        <v>0</v>
      </c>
      <c r="K238" s="207" t="s">
        <v>175</v>
      </c>
      <c r="L238" s="45"/>
      <c r="M238" s="212" t="s">
        <v>19</v>
      </c>
      <c r="N238" s="213" t="s">
        <v>49</v>
      </c>
      <c r="O238" s="85"/>
      <c r="P238" s="214">
        <f>O238*H238</f>
        <v>0</v>
      </c>
      <c r="Q238" s="214">
        <v>0</v>
      </c>
      <c r="R238" s="214">
        <f>Q238*H238</f>
        <v>0</v>
      </c>
      <c r="S238" s="214">
        <v>0</v>
      </c>
      <c r="T238" s="215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16" t="s">
        <v>164</v>
      </c>
      <c r="AT238" s="216" t="s">
        <v>159</v>
      </c>
      <c r="AU238" s="216" t="s">
        <v>88</v>
      </c>
      <c r="AY238" s="18" t="s">
        <v>157</v>
      </c>
      <c r="BE238" s="217">
        <f>IF(N238="základní",J238,0)</f>
        <v>0</v>
      </c>
      <c r="BF238" s="217">
        <f>IF(N238="snížená",J238,0)</f>
        <v>0</v>
      </c>
      <c r="BG238" s="217">
        <f>IF(N238="zákl. přenesená",J238,0)</f>
        <v>0</v>
      </c>
      <c r="BH238" s="217">
        <f>IF(N238="sníž. přenesená",J238,0)</f>
        <v>0</v>
      </c>
      <c r="BI238" s="217">
        <f>IF(N238="nulová",J238,0)</f>
        <v>0</v>
      </c>
      <c r="BJ238" s="18" t="s">
        <v>86</v>
      </c>
      <c r="BK238" s="217">
        <f>ROUND(I238*H238,2)</f>
        <v>0</v>
      </c>
      <c r="BL238" s="18" t="s">
        <v>164</v>
      </c>
      <c r="BM238" s="216" t="s">
        <v>2569</v>
      </c>
    </row>
    <row r="239" s="2" customFormat="1">
      <c r="A239" s="39"/>
      <c r="B239" s="40"/>
      <c r="C239" s="41"/>
      <c r="D239" s="218" t="s">
        <v>166</v>
      </c>
      <c r="E239" s="41"/>
      <c r="F239" s="219" t="s">
        <v>570</v>
      </c>
      <c r="G239" s="41"/>
      <c r="H239" s="41"/>
      <c r="I239" s="220"/>
      <c r="J239" s="41"/>
      <c r="K239" s="41"/>
      <c r="L239" s="45"/>
      <c r="M239" s="221"/>
      <c r="N239" s="222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166</v>
      </c>
      <c r="AU239" s="18" t="s">
        <v>88</v>
      </c>
    </row>
    <row r="240" s="2" customFormat="1" ht="16.5" customHeight="1">
      <c r="A240" s="39"/>
      <c r="B240" s="40"/>
      <c r="C240" s="205" t="s">
        <v>431</v>
      </c>
      <c r="D240" s="205" t="s">
        <v>159</v>
      </c>
      <c r="E240" s="206" t="s">
        <v>572</v>
      </c>
      <c r="F240" s="207" t="s">
        <v>573</v>
      </c>
      <c r="G240" s="208" t="s">
        <v>223</v>
      </c>
      <c r="H240" s="209">
        <v>0.02</v>
      </c>
      <c r="I240" s="210"/>
      <c r="J240" s="211">
        <f>ROUND(I240*H240,2)</f>
        <v>0</v>
      </c>
      <c r="K240" s="207" t="s">
        <v>175</v>
      </c>
      <c r="L240" s="45"/>
      <c r="M240" s="212" t="s">
        <v>19</v>
      </c>
      <c r="N240" s="213" t="s">
        <v>49</v>
      </c>
      <c r="O240" s="85"/>
      <c r="P240" s="214">
        <f>O240*H240</f>
        <v>0</v>
      </c>
      <c r="Q240" s="214">
        <v>1.05291</v>
      </c>
      <c r="R240" s="214">
        <f>Q240*H240</f>
        <v>0.021058199999999999</v>
      </c>
      <c r="S240" s="214">
        <v>0</v>
      </c>
      <c r="T240" s="215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16" t="s">
        <v>164</v>
      </c>
      <c r="AT240" s="216" t="s">
        <v>159</v>
      </c>
      <c r="AU240" s="216" t="s">
        <v>88</v>
      </c>
      <c r="AY240" s="18" t="s">
        <v>157</v>
      </c>
      <c r="BE240" s="217">
        <f>IF(N240="základní",J240,0)</f>
        <v>0</v>
      </c>
      <c r="BF240" s="217">
        <f>IF(N240="snížená",J240,0)</f>
        <v>0</v>
      </c>
      <c r="BG240" s="217">
        <f>IF(N240="zákl. přenesená",J240,0)</f>
        <v>0</v>
      </c>
      <c r="BH240" s="217">
        <f>IF(N240="sníž. přenesená",J240,0)</f>
        <v>0</v>
      </c>
      <c r="BI240" s="217">
        <f>IF(N240="nulová",J240,0)</f>
        <v>0</v>
      </c>
      <c r="BJ240" s="18" t="s">
        <v>86</v>
      </c>
      <c r="BK240" s="217">
        <f>ROUND(I240*H240,2)</f>
        <v>0</v>
      </c>
      <c r="BL240" s="18" t="s">
        <v>164</v>
      </c>
      <c r="BM240" s="216" t="s">
        <v>2570</v>
      </c>
    </row>
    <row r="241" s="2" customFormat="1">
      <c r="A241" s="39"/>
      <c r="B241" s="40"/>
      <c r="C241" s="41"/>
      <c r="D241" s="218" t="s">
        <v>166</v>
      </c>
      <c r="E241" s="41"/>
      <c r="F241" s="219" t="s">
        <v>575</v>
      </c>
      <c r="G241" s="41"/>
      <c r="H241" s="41"/>
      <c r="I241" s="220"/>
      <c r="J241" s="41"/>
      <c r="K241" s="41"/>
      <c r="L241" s="45"/>
      <c r="M241" s="221"/>
      <c r="N241" s="222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166</v>
      </c>
      <c r="AU241" s="18" t="s">
        <v>88</v>
      </c>
    </row>
    <row r="242" s="13" customFormat="1">
      <c r="A242" s="13"/>
      <c r="B242" s="225"/>
      <c r="C242" s="226"/>
      <c r="D242" s="223" t="s">
        <v>170</v>
      </c>
      <c r="E242" s="227" t="s">
        <v>19</v>
      </c>
      <c r="F242" s="228" t="s">
        <v>2571</v>
      </c>
      <c r="G242" s="226"/>
      <c r="H242" s="229">
        <v>0.02</v>
      </c>
      <c r="I242" s="230"/>
      <c r="J242" s="226"/>
      <c r="K242" s="226"/>
      <c r="L242" s="231"/>
      <c r="M242" s="232"/>
      <c r="N242" s="233"/>
      <c r="O242" s="233"/>
      <c r="P242" s="233"/>
      <c r="Q242" s="233"/>
      <c r="R242" s="233"/>
      <c r="S242" s="233"/>
      <c r="T242" s="23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5" t="s">
        <v>170</v>
      </c>
      <c r="AU242" s="235" t="s">
        <v>88</v>
      </c>
      <c r="AV242" s="13" t="s">
        <v>88</v>
      </c>
      <c r="AW242" s="13" t="s">
        <v>37</v>
      </c>
      <c r="AX242" s="13" t="s">
        <v>78</v>
      </c>
      <c r="AY242" s="235" t="s">
        <v>157</v>
      </c>
    </row>
    <row r="243" s="2" customFormat="1" ht="16.5" customHeight="1">
      <c r="A243" s="39"/>
      <c r="B243" s="40"/>
      <c r="C243" s="205" t="s">
        <v>437</v>
      </c>
      <c r="D243" s="205" t="s">
        <v>159</v>
      </c>
      <c r="E243" s="206" t="s">
        <v>578</v>
      </c>
      <c r="F243" s="207" t="s">
        <v>579</v>
      </c>
      <c r="G243" s="208" t="s">
        <v>174</v>
      </c>
      <c r="H243" s="209">
        <v>0.089999999999999997</v>
      </c>
      <c r="I243" s="210"/>
      <c r="J243" s="211">
        <f>ROUND(I243*H243,2)</f>
        <v>0</v>
      </c>
      <c r="K243" s="207" t="s">
        <v>175</v>
      </c>
      <c r="L243" s="45"/>
      <c r="M243" s="212" t="s">
        <v>19</v>
      </c>
      <c r="N243" s="213" t="s">
        <v>49</v>
      </c>
      <c r="O243" s="85"/>
      <c r="P243" s="214">
        <f>O243*H243</f>
        <v>0</v>
      </c>
      <c r="Q243" s="214">
        <v>0</v>
      </c>
      <c r="R243" s="214">
        <f>Q243*H243</f>
        <v>0</v>
      </c>
      <c r="S243" s="214">
        <v>0</v>
      </c>
      <c r="T243" s="215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16" t="s">
        <v>164</v>
      </c>
      <c r="AT243" s="216" t="s">
        <v>159</v>
      </c>
      <c r="AU243" s="216" t="s">
        <v>88</v>
      </c>
      <c r="AY243" s="18" t="s">
        <v>157</v>
      </c>
      <c r="BE243" s="217">
        <f>IF(N243="základní",J243,0)</f>
        <v>0</v>
      </c>
      <c r="BF243" s="217">
        <f>IF(N243="snížená",J243,0)</f>
        <v>0</v>
      </c>
      <c r="BG243" s="217">
        <f>IF(N243="zákl. přenesená",J243,0)</f>
        <v>0</v>
      </c>
      <c r="BH243" s="217">
        <f>IF(N243="sníž. přenesená",J243,0)</f>
        <v>0</v>
      </c>
      <c r="BI243" s="217">
        <f>IF(N243="nulová",J243,0)</f>
        <v>0</v>
      </c>
      <c r="BJ243" s="18" t="s">
        <v>86</v>
      </c>
      <c r="BK243" s="217">
        <f>ROUND(I243*H243,2)</f>
        <v>0</v>
      </c>
      <c r="BL243" s="18" t="s">
        <v>164</v>
      </c>
      <c r="BM243" s="216" t="s">
        <v>2572</v>
      </c>
    </row>
    <row r="244" s="2" customFormat="1">
      <c r="A244" s="39"/>
      <c r="B244" s="40"/>
      <c r="C244" s="41"/>
      <c r="D244" s="218" t="s">
        <v>166</v>
      </c>
      <c r="E244" s="41"/>
      <c r="F244" s="219" t="s">
        <v>581</v>
      </c>
      <c r="G244" s="41"/>
      <c r="H244" s="41"/>
      <c r="I244" s="220"/>
      <c r="J244" s="41"/>
      <c r="K244" s="41"/>
      <c r="L244" s="45"/>
      <c r="M244" s="221"/>
      <c r="N244" s="222"/>
      <c r="O244" s="85"/>
      <c r="P244" s="85"/>
      <c r="Q244" s="85"/>
      <c r="R244" s="85"/>
      <c r="S244" s="85"/>
      <c r="T244" s="86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166</v>
      </c>
      <c r="AU244" s="18" t="s">
        <v>88</v>
      </c>
    </row>
    <row r="245" s="13" customFormat="1">
      <c r="A245" s="13"/>
      <c r="B245" s="225"/>
      <c r="C245" s="226"/>
      <c r="D245" s="223" t="s">
        <v>170</v>
      </c>
      <c r="E245" s="227" t="s">
        <v>19</v>
      </c>
      <c r="F245" s="228" t="s">
        <v>2573</v>
      </c>
      <c r="G245" s="226"/>
      <c r="H245" s="229">
        <v>0.089999999999999997</v>
      </c>
      <c r="I245" s="230"/>
      <c r="J245" s="226"/>
      <c r="K245" s="226"/>
      <c r="L245" s="231"/>
      <c r="M245" s="232"/>
      <c r="N245" s="233"/>
      <c r="O245" s="233"/>
      <c r="P245" s="233"/>
      <c r="Q245" s="233"/>
      <c r="R245" s="233"/>
      <c r="S245" s="233"/>
      <c r="T245" s="23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5" t="s">
        <v>170</v>
      </c>
      <c r="AU245" s="235" t="s">
        <v>88</v>
      </c>
      <c r="AV245" s="13" t="s">
        <v>88</v>
      </c>
      <c r="AW245" s="13" t="s">
        <v>37</v>
      </c>
      <c r="AX245" s="13" t="s">
        <v>78</v>
      </c>
      <c r="AY245" s="235" t="s">
        <v>157</v>
      </c>
    </row>
    <row r="246" s="12" customFormat="1" ht="22.8" customHeight="1">
      <c r="A246" s="12"/>
      <c r="B246" s="189"/>
      <c r="C246" s="190"/>
      <c r="D246" s="191" t="s">
        <v>77</v>
      </c>
      <c r="E246" s="203" t="s">
        <v>192</v>
      </c>
      <c r="F246" s="203" t="s">
        <v>586</v>
      </c>
      <c r="G246" s="190"/>
      <c r="H246" s="190"/>
      <c r="I246" s="193"/>
      <c r="J246" s="204">
        <f>BK246</f>
        <v>0</v>
      </c>
      <c r="K246" s="190"/>
      <c r="L246" s="195"/>
      <c r="M246" s="196"/>
      <c r="N246" s="197"/>
      <c r="O246" s="197"/>
      <c r="P246" s="198">
        <f>SUM(P247:P260)</f>
        <v>0</v>
      </c>
      <c r="Q246" s="197"/>
      <c r="R246" s="198">
        <f>SUM(R247:R260)</f>
        <v>2.0056960000000004</v>
      </c>
      <c r="S246" s="197"/>
      <c r="T246" s="199">
        <f>SUM(T247:T260)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00" t="s">
        <v>86</v>
      </c>
      <c r="AT246" s="201" t="s">
        <v>77</v>
      </c>
      <c r="AU246" s="201" t="s">
        <v>86</v>
      </c>
      <c r="AY246" s="200" t="s">
        <v>157</v>
      </c>
      <c r="BK246" s="202">
        <f>SUM(BK247:BK260)</f>
        <v>0</v>
      </c>
    </row>
    <row r="247" s="2" customFormat="1" ht="24.15" customHeight="1">
      <c r="A247" s="39"/>
      <c r="B247" s="40"/>
      <c r="C247" s="205" t="s">
        <v>444</v>
      </c>
      <c r="D247" s="205" t="s">
        <v>159</v>
      </c>
      <c r="E247" s="206" t="s">
        <v>588</v>
      </c>
      <c r="F247" s="207" t="s">
        <v>589</v>
      </c>
      <c r="G247" s="208" t="s">
        <v>162</v>
      </c>
      <c r="H247" s="209">
        <v>8.8000000000000007</v>
      </c>
      <c r="I247" s="210"/>
      <c r="J247" s="211">
        <f>ROUND(I247*H247,2)</f>
        <v>0</v>
      </c>
      <c r="K247" s="207" t="s">
        <v>175</v>
      </c>
      <c r="L247" s="45"/>
      <c r="M247" s="212" t="s">
        <v>19</v>
      </c>
      <c r="N247" s="213" t="s">
        <v>49</v>
      </c>
      <c r="O247" s="85"/>
      <c r="P247" s="214">
        <f>O247*H247</f>
        <v>0</v>
      </c>
      <c r="Q247" s="214">
        <v>0</v>
      </c>
      <c r="R247" s="214">
        <f>Q247*H247</f>
        <v>0</v>
      </c>
      <c r="S247" s="214">
        <v>0</v>
      </c>
      <c r="T247" s="215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16" t="s">
        <v>164</v>
      </c>
      <c r="AT247" s="216" t="s">
        <v>159</v>
      </c>
      <c r="AU247" s="216" t="s">
        <v>88</v>
      </c>
      <c r="AY247" s="18" t="s">
        <v>157</v>
      </c>
      <c r="BE247" s="217">
        <f>IF(N247="základní",J247,0)</f>
        <v>0</v>
      </c>
      <c r="BF247" s="217">
        <f>IF(N247="snížená",J247,0)</f>
        <v>0</v>
      </c>
      <c r="BG247" s="217">
        <f>IF(N247="zákl. přenesená",J247,0)</f>
        <v>0</v>
      </c>
      <c r="BH247" s="217">
        <f>IF(N247="sníž. přenesená",J247,0)</f>
        <v>0</v>
      </c>
      <c r="BI247" s="217">
        <f>IF(N247="nulová",J247,0)</f>
        <v>0</v>
      </c>
      <c r="BJ247" s="18" t="s">
        <v>86</v>
      </c>
      <c r="BK247" s="217">
        <f>ROUND(I247*H247,2)</f>
        <v>0</v>
      </c>
      <c r="BL247" s="18" t="s">
        <v>164</v>
      </c>
      <c r="BM247" s="216" t="s">
        <v>2574</v>
      </c>
    </row>
    <row r="248" s="2" customFormat="1">
      <c r="A248" s="39"/>
      <c r="B248" s="40"/>
      <c r="C248" s="41"/>
      <c r="D248" s="218" t="s">
        <v>166</v>
      </c>
      <c r="E248" s="41"/>
      <c r="F248" s="219" t="s">
        <v>591</v>
      </c>
      <c r="G248" s="41"/>
      <c r="H248" s="41"/>
      <c r="I248" s="220"/>
      <c r="J248" s="41"/>
      <c r="K248" s="41"/>
      <c r="L248" s="45"/>
      <c r="M248" s="221"/>
      <c r="N248" s="222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166</v>
      </c>
      <c r="AU248" s="18" t="s">
        <v>88</v>
      </c>
    </row>
    <row r="249" s="13" customFormat="1">
      <c r="A249" s="13"/>
      <c r="B249" s="225"/>
      <c r="C249" s="226"/>
      <c r="D249" s="223" t="s">
        <v>170</v>
      </c>
      <c r="E249" s="227" t="s">
        <v>19</v>
      </c>
      <c r="F249" s="228" t="s">
        <v>2575</v>
      </c>
      <c r="G249" s="226"/>
      <c r="H249" s="229">
        <v>8.8000000000000007</v>
      </c>
      <c r="I249" s="230"/>
      <c r="J249" s="226"/>
      <c r="K249" s="226"/>
      <c r="L249" s="231"/>
      <c r="M249" s="232"/>
      <c r="N249" s="233"/>
      <c r="O249" s="233"/>
      <c r="P249" s="233"/>
      <c r="Q249" s="233"/>
      <c r="R249" s="233"/>
      <c r="S249" s="233"/>
      <c r="T249" s="23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5" t="s">
        <v>170</v>
      </c>
      <c r="AU249" s="235" t="s">
        <v>88</v>
      </c>
      <c r="AV249" s="13" t="s">
        <v>88</v>
      </c>
      <c r="AW249" s="13" t="s">
        <v>37</v>
      </c>
      <c r="AX249" s="13" t="s">
        <v>78</v>
      </c>
      <c r="AY249" s="235" t="s">
        <v>157</v>
      </c>
    </row>
    <row r="250" s="2" customFormat="1" ht="21.75" customHeight="1">
      <c r="A250" s="39"/>
      <c r="B250" s="40"/>
      <c r="C250" s="205" t="s">
        <v>450</v>
      </c>
      <c r="D250" s="205" t="s">
        <v>159</v>
      </c>
      <c r="E250" s="206" t="s">
        <v>594</v>
      </c>
      <c r="F250" s="207" t="s">
        <v>595</v>
      </c>
      <c r="G250" s="208" t="s">
        <v>162</v>
      </c>
      <c r="H250" s="209">
        <v>8.8000000000000007</v>
      </c>
      <c r="I250" s="210"/>
      <c r="J250" s="211">
        <f>ROUND(I250*H250,2)</f>
        <v>0</v>
      </c>
      <c r="K250" s="207" t="s">
        <v>175</v>
      </c>
      <c r="L250" s="45"/>
      <c r="M250" s="212" t="s">
        <v>19</v>
      </c>
      <c r="N250" s="213" t="s">
        <v>49</v>
      </c>
      <c r="O250" s="85"/>
      <c r="P250" s="214">
        <f>O250*H250</f>
        <v>0</v>
      </c>
      <c r="Q250" s="214">
        <v>0</v>
      </c>
      <c r="R250" s="214">
        <f>Q250*H250</f>
        <v>0</v>
      </c>
      <c r="S250" s="214">
        <v>0</v>
      </c>
      <c r="T250" s="215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16" t="s">
        <v>164</v>
      </c>
      <c r="AT250" s="216" t="s">
        <v>159</v>
      </c>
      <c r="AU250" s="216" t="s">
        <v>88</v>
      </c>
      <c r="AY250" s="18" t="s">
        <v>157</v>
      </c>
      <c r="BE250" s="217">
        <f>IF(N250="základní",J250,0)</f>
        <v>0</v>
      </c>
      <c r="BF250" s="217">
        <f>IF(N250="snížená",J250,0)</f>
        <v>0</v>
      </c>
      <c r="BG250" s="217">
        <f>IF(N250="zákl. přenesená",J250,0)</f>
        <v>0</v>
      </c>
      <c r="BH250" s="217">
        <f>IF(N250="sníž. přenesená",J250,0)</f>
        <v>0</v>
      </c>
      <c r="BI250" s="217">
        <f>IF(N250="nulová",J250,0)</f>
        <v>0</v>
      </c>
      <c r="BJ250" s="18" t="s">
        <v>86</v>
      </c>
      <c r="BK250" s="217">
        <f>ROUND(I250*H250,2)</f>
        <v>0</v>
      </c>
      <c r="BL250" s="18" t="s">
        <v>164</v>
      </c>
      <c r="BM250" s="216" t="s">
        <v>2576</v>
      </c>
    </row>
    <row r="251" s="2" customFormat="1">
      <c r="A251" s="39"/>
      <c r="B251" s="40"/>
      <c r="C251" s="41"/>
      <c r="D251" s="218" t="s">
        <v>166</v>
      </c>
      <c r="E251" s="41"/>
      <c r="F251" s="219" t="s">
        <v>597</v>
      </c>
      <c r="G251" s="41"/>
      <c r="H251" s="41"/>
      <c r="I251" s="220"/>
      <c r="J251" s="41"/>
      <c r="K251" s="41"/>
      <c r="L251" s="45"/>
      <c r="M251" s="221"/>
      <c r="N251" s="222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166</v>
      </c>
      <c r="AU251" s="18" t="s">
        <v>88</v>
      </c>
    </row>
    <row r="252" s="13" customFormat="1">
      <c r="A252" s="13"/>
      <c r="B252" s="225"/>
      <c r="C252" s="226"/>
      <c r="D252" s="223" t="s">
        <v>170</v>
      </c>
      <c r="E252" s="227" t="s">
        <v>19</v>
      </c>
      <c r="F252" s="228" t="s">
        <v>2575</v>
      </c>
      <c r="G252" s="226"/>
      <c r="H252" s="229">
        <v>8.8000000000000007</v>
      </c>
      <c r="I252" s="230"/>
      <c r="J252" s="226"/>
      <c r="K252" s="226"/>
      <c r="L252" s="231"/>
      <c r="M252" s="232"/>
      <c r="N252" s="233"/>
      <c r="O252" s="233"/>
      <c r="P252" s="233"/>
      <c r="Q252" s="233"/>
      <c r="R252" s="233"/>
      <c r="S252" s="233"/>
      <c r="T252" s="23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5" t="s">
        <v>170</v>
      </c>
      <c r="AU252" s="235" t="s">
        <v>88</v>
      </c>
      <c r="AV252" s="13" t="s">
        <v>88</v>
      </c>
      <c r="AW252" s="13" t="s">
        <v>37</v>
      </c>
      <c r="AX252" s="13" t="s">
        <v>78</v>
      </c>
      <c r="AY252" s="235" t="s">
        <v>157</v>
      </c>
    </row>
    <row r="253" s="2" customFormat="1" ht="24.15" customHeight="1">
      <c r="A253" s="39"/>
      <c r="B253" s="40"/>
      <c r="C253" s="205" t="s">
        <v>456</v>
      </c>
      <c r="D253" s="205" t="s">
        <v>159</v>
      </c>
      <c r="E253" s="206" t="s">
        <v>599</v>
      </c>
      <c r="F253" s="207" t="s">
        <v>600</v>
      </c>
      <c r="G253" s="208" t="s">
        <v>162</v>
      </c>
      <c r="H253" s="209">
        <v>8.8000000000000007</v>
      </c>
      <c r="I253" s="210"/>
      <c r="J253" s="211">
        <f>ROUND(I253*H253,2)</f>
        <v>0</v>
      </c>
      <c r="K253" s="207" t="s">
        <v>175</v>
      </c>
      <c r="L253" s="45"/>
      <c r="M253" s="212" t="s">
        <v>19</v>
      </c>
      <c r="N253" s="213" t="s">
        <v>49</v>
      </c>
      <c r="O253" s="85"/>
      <c r="P253" s="214">
        <f>O253*H253</f>
        <v>0</v>
      </c>
      <c r="Q253" s="214">
        <v>0.1002</v>
      </c>
      <c r="R253" s="214">
        <f>Q253*H253</f>
        <v>0.8817600000000001</v>
      </c>
      <c r="S253" s="214">
        <v>0</v>
      </c>
      <c r="T253" s="215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16" t="s">
        <v>164</v>
      </c>
      <c r="AT253" s="216" t="s">
        <v>159</v>
      </c>
      <c r="AU253" s="216" t="s">
        <v>88</v>
      </c>
      <c r="AY253" s="18" t="s">
        <v>157</v>
      </c>
      <c r="BE253" s="217">
        <f>IF(N253="základní",J253,0)</f>
        <v>0</v>
      </c>
      <c r="BF253" s="217">
        <f>IF(N253="snížená",J253,0)</f>
        <v>0</v>
      </c>
      <c r="BG253" s="217">
        <f>IF(N253="zákl. přenesená",J253,0)</f>
        <v>0</v>
      </c>
      <c r="BH253" s="217">
        <f>IF(N253="sníž. přenesená",J253,0)</f>
        <v>0</v>
      </c>
      <c r="BI253" s="217">
        <f>IF(N253="nulová",J253,0)</f>
        <v>0</v>
      </c>
      <c r="BJ253" s="18" t="s">
        <v>86</v>
      </c>
      <c r="BK253" s="217">
        <f>ROUND(I253*H253,2)</f>
        <v>0</v>
      </c>
      <c r="BL253" s="18" t="s">
        <v>164</v>
      </c>
      <c r="BM253" s="216" t="s">
        <v>2577</v>
      </c>
    </row>
    <row r="254" s="2" customFormat="1">
      <c r="A254" s="39"/>
      <c r="B254" s="40"/>
      <c r="C254" s="41"/>
      <c r="D254" s="218" t="s">
        <v>166</v>
      </c>
      <c r="E254" s="41"/>
      <c r="F254" s="219" t="s">
        <v>602</v>
      </c>
      <c r="G254" s="41"/>
      <c r="H254" s="41"/>
      <c r="I254" s="220"/>
      <c r="J254" s="41"/>
      <c r="K254" s="41"/>
      <c r="L254" s="45"/>
      <c r="M254" s="221"/>
      <c r="N254" s="222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166</v>
      </c>
      <c r="AU254" s="18" t="s">
        <v>88</v>
      </c>
    </row>
    <row r="255" s="13" customFormat="1">
      <c r="A255" s="13"/>
      <c r="B255" s="225"/>
      <c r="C255" s="226"/>
      <c r="D255" s="223" t="s">
        <v>170</v>
      </c>
      <c r="E255" s="227" t="s">
        <v>19</v>
      </c>
      <c r="F255" s="228" t="s">
        <v>2578</v>
      </c>
      <c r="G255" s="226"/>
      <c r="H255" s="229">
        <v>8.8000000000000007</v>
      </c>
      <c r="I255" s="230"/>
      <c r="J255" s="226"/>
      <c r="K255" s="226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170</v>
      </c>
      <c r="AU255" s="235" t="s">
        <v>88</v>
      </c>
      <c r="AV255" s="13" t="s">
        <v>88</v>
      </c>
      <c r="AW255" s="13" t="s">
        <v>37</v>
      </c>
      <c r="AX255" s="13" t="s">
        <v>78</v>
      </c>
      <c r="AY255" s="235" t="s">
        <v>157</v>
      </c>
    </row>
    <row r="256" s="2" customFormat="1" ht="16.5" customHeight="1">
      <c r="A256" s="39"/>
      <c r="B256" s="40"/>
      <c r="C256" s="236" t="s">
        <v>462</v>
      </c>
      <c r="D256" s="236" t="s">
        <v>242</v>
      </c>
      <c r="E256" s="237" t="s">
        <v>605</v>
      </c>
      <c r="F256" s="238" t="s">
        <v>606</v>
      </c>
      <c r="G256" s="239" t="s">
        <v>162</v>
      </c>
      <c r="H256" s="240">
        <v>9.548</v>
      </c>
      <c r="I256" s="241"/>
      <c r="J256" s="242">
        <f>ROUND(I256*H256,2)</f>
        <v>0</v>
      </c>
      <c r="K256" s="238" t="s">
        <v>19</v>
      </c>
      <c r="L256" s="243"/>
      <c r="M256" s="244" t="s">
        <v>19</v>
      </c>
      <c r="N256" s="245" t="s">
        <v>49</v>
      </c>
      <c r="O256" s="85"/>
      <c r="P256" s="214">
        <f>O256*H256</f>
        <v>0</v>
      </c>
      <c r="Q256" s="214">
        <v>0.070000000000000007</v>
      </c>
      <c r="R256" s="214">
        <f>Q256*H256</f>
        <v>0.66836000000000007</v>
      </c>
      <c r="S256" s="214">
        <v>0</v>
      </c>
      <c r="T256" s="215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16" t="s">
        <v>214</v>
      </c>
      <c r="AT256" s="216" t="s">
        <v>242</v>
      </c>
      <c r="AU256" s="216" t="s">
        <v>88</v>
      </c>
      <c r="AY256" s="18" t="s">
        <v>157</v>
      </c>
      <c r="BE256" s="217">
        <f>IF(N256="základní",J256,0)</f>
        <v>0</v>
      </c>
      <c r="BF256" s="217">
        <f>IF(N256="snížená",J256,0)</f>
        <v>0</v>
      </c>
      <c r="BG256" s="217">
        <f>IF(N256="zákl. přenesená",J256,0)</f>
        <v>0</v>
      </c>
      <c r="BH256" s="217">
        <f>IF(N256="sníž. přenesená",J256,0)</f>
        <v>0</v>
      </c>
      <c r="BI256" s="217">
        <f>IF(N256="nulová",J256,0)</f>
        <v>0</v>
      </c>
      <c r="BJ256" s="18" t="s">
        <v>86</v>
      </c>
      <c r="BK256" s="217">
        <f>ROUND(I256*H256,2)</f>
        <v>0</v>
      </c>
      <c r="BL256" s="18" t="s">
        <v>164</v>
      </c>
      <c r="BM256" s="216" t="s">
        <v>2579</v>
      </c>
    </row>
    <row r="257" s="13" customFormat="1">
      <c r="A257" s="13"/>
      <c r="B257" s="225"/>
      <c r="C257" s="226"/>
      <c r="D257" s="223" t="s">
        <v>170</v>
      </c>
      <c r="E257" s="226"/>
      <c r="F257" s="228" t="s">
        <v>2580</v>
      </c>
      <c r="G257" s="226"/>
      <c r="H257" s="229">
        <v>9.548</v>
      </c>
      <c r="I257" s="230"/>
      <c r="J257" s="226"/>
      <c r="K257" s="226"/>
      <c r="L257" s="231"/>
      <c r="M257" s="232"/>
      <c r="N257" s="233"/>
      <c r="O257" s="233"/>
      <c r="P257" s="233"/>
      <c r="Q257" s="233"/>
      <c r="R257" s="233"/>
      <c r="S257" s="233"/>
      <c r="T257" s="23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5" t="s">
        <v>170</v>
      </c>
      <c r="AU257" s="235" t="s">
        <v>88</v>
      </c>
      <c r="AV257" s="13" t="s">
        <v>88</v>
      </c>
      <c r="AW257" s="13" t="s">
        <v>4</v>
      </c>
      <c r="AX257" s="13" t="s">
        <v>86</v>
      </c>
      <c r="AY257" s="235" t="s">
        <v>157</v>
      </c>
    </row>
    <row r="258" s="2" customFormat="1" ht="24.15" customHeight="1">
      <c r="A258" s="39"/>
      <c r="B258" s="40"/>
      <c r="C258" s="205" t="s">
        <v>467</v>
      </c>
      <c r="D258" s="205" t="s">
        <v>159</v>
      </c>
      <c r="E258" s="206" t="s">
        <v>610</v>
      </c>
      <c r="F258" s="207" t="s">
        <v>611</v>
      </c>
      <c r="G258" s="208" t="s">
        <v>162</v>
      </c>
      <c r="H258" s="209">
        <v>8.8000000000000007</v>
      </c>
      <c r="I258" s="210"/>
      <c r="J258" s="211">
        <f>ROUND(I258*H258,2)</f>
        <v>0</v>
      </c>
      <c r="K258" s="207" t="s">
        <v>19</v>
      </c>
      <c r="L258" s="45"/>
      <c r="M258" s="212" t="s">
        <v>19</v>
      </c>
      <c r="N258" s="213" t="s">
        <v>49</v>
      </c>
      <c r="O258" s="85"/>
      <c r="P258" s="214">
        <f>O258*H258</f>
        <v>0</v>
      </c>
      <c r="Q258" s="214">
        <v>0.051769999999999997</v>
      </c>
      <c r="R258" s="214">
        <f>Q258*H258</f>
        <v>0.45557599999999998</v>
      </c>
      <c r="S258" s="214">
        <v>0</v>
      </c>
      <c r="T258" s="215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16" t="s">
        <v>164</v>
      </c>
      <c r="AT258" s="216" t="s">
        <v>159</v>
      </c>
      <c r="AU258" s="216" t="s">
        <v>88</v>
      </c>
      <c r="AY258" s="18" t="s">
        <v>157</v>
      </c>
      <c r="BE258" s="217">
        <f>IF(N258="základní",J258,0)</f>
        <v>0</v>
      </c>
      <c r="BF258" s="217">
        <f>IF(N258="snížená",J258,0)</f>
        <v>0</v>
      </c>
      <c r="BG258" s="217">
        <f>IF(N258="zákl. přenesená",J258,0)</f>
        <v>0</v>
      </c>
      <c r="BH258" s="217">
        <f>IF(N258="sníž. přenesená",J258,0)</f>
        <v>0</v>
      </c>
      <c r="BI258" s="217">
        <f>IF(N258="nulová",J258,0)</f>
        <v>0</v>
      </c>
      <c r="BJ258" s="18" t="s">
        <v>86</v>
      </c>
      <c r="BK258" s="217">
        <f>ROUND(I258*H258,2)</f>
        <v>0</v>
      </c>
      <c r="BL258" s="18" t="s">
        <v>164</v>
      </c>
      <c r="BM258" s="216" t="s">
        <v>2581</v>
      </c>
    </row>
    <row r="259" s="2" customFormat="1">
      <c r="A259" s="39"/>
      <c r="B259" s="40"/>
      <c r="C259" s="41"/>
      <c r="D259" s="223" t="s">
        <v>168</v>
      </c>
      <c r="E259" s="41"/>
      <c r="F259" s="224" t="s">
        <v>613</v>
      </c>
      <c r="G259" s="41"/>
      <c r="H259" s="41"/>
      <c r="I259" s="220"/>
      <c r="J259" s="41"/>
      <c r="K259" s="41"/>
      <c r="L259" s="45"/>
      <c r="M259" s="221"/>
      <c r="N259" s="222"/>
      <c r="O259" s="85"/>
      <c r="P259" s="85"/>
      <c r="Q259" s="85"/>
      <c r="R259" s="85"/>
      <c r="S259" s="85"/>
      <c r="T259" s="86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168</v>
      </c>
      <c r="AU259" s="18" t="s">
        <v>88</v>
      </c>
    </row>
    <row r="260" s="13" customFormat="1">
      <c r="A260" s="13"/>
      <c r="B260" s="225"/>
      <c r="C260" s="226"/>
      <c r="D260" s="223" t="s">
        <v>170</v>
      </c>
      <c r="E260" s="227" t="s">
        <v>19</v>
      </c>
      <c r="F260" s="228" t="s">
        <v>2578</v>
      </c>
      <c r="G260" s="226"/>
      <c r="H260" s="229">
        <v>8.8000000000000007</v>
      </c>
      <c r="I260" s="230"/>
      <c r="J260" s="226"/>
      <c r="K260" s="226"/>
      <c r="L260" s="231"/>
      <c r="M260" s="232"/>
      <c r="N260" s="233"/>
      <c r="O260" s="233"/>
      <c r="P260" s="233"/>
      <c r="Q260" s="233"/>
      <c r="R260" s="233"/>
      <c r="S260" s="233"/>
      <c r="T260" s="234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5" t="s">
        <v>170</v>
      </c>
      <c r="AU260" s="235" t="s">
        <v>88</v>
      </c>
      <c r="AV260" s="13" t="s">
        <v>88</v>
      </c>
      <c r="AW260" s="13" t="s">
        <v>37</v>
      </c>
      <c r="AX260" s="13" t="s">
        <v>78</v>
      </c>
      <c r="AY260" s="235" t="s">
        <v>157</v>
      </c>
    </row>
    <row r="261" s="12" customFormat="1" ht="22.8" customHeight="1">
      <c r="A261" s="12"/>
      <c r="B261" s="189"/>
      <c r="C261" s="190"/>
      <c r="D261" s="191" t="s">
        <v>77</v>
      </c>
      <c r="E261" s="203" t="s">
        <v>200</v>
      </c>
      <c r="F261" s="203" t="s">
        <v>614</v>
      </c>
      <c r="G261" s="190"/>
      <c r="H261" s="190"/>
      <c r="I261" s="193"/>
      <c r="J261" s="204">
        <f>BK261</f>
        <v>0</v>
      </c>
      <c r="K261" s="190"/>
      <c r="L261" s="195"/>
      <c r="M261" s="196"/>
      <c r="N261" s="197"/>
      <c r="O261" s="197"/>
      <c r="P261" s="198">
        <f>SUM(P262:P289)</f>
        <v>0</v>
      </c>
      <c r="Q261" s="197"/>
      <c r="R261" s="198">
        <f>SUM(R262:R289)</f>
        <v>3.6120959999999998</v>
      </c>
      <c r="S261" s="197"/>
      <c r="T261" s="199">
        <f>SUM(T262:T289)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00" t="s">
        <v>86</v>
      </c>
      <c r="AT261" s="201" t="s">
        <v>77</v>
      </c>
      <c r="AU261" s="201" t="s">
        <v>86</v>
      </c>
      <c r="AY261" s="200" t="s">
        <v>157</v>
      </c>
      <c r="BK261" s="202">
        <f>SUM(BK262:BK289)</f>
        <v>0</v>
      </c>
    </row>
    <row r="262" s="2" customFormat="1" ht="24.15" customHeight="1">
      <c r="A262" s="39"/>
      <c r="B262" s="40"/>
      <c r="C262" s="205" t="s">
        <v>473</v>
      </c>
      <c r="D262" s="205" t="s">
        <v>159</v>
      </c>
      <c r="E262" s="206" t="s">
        <v>621</v>
      </c>
      <c r="F262" s="207" t="s">
        <v>622</v>
      </c>
      <c r="G262" s="208" t="s">
        <v>162</v>
      </c>
      <c r="H262" s="209">
        <v>7.5499999999999998</v>
      </c>
      <c r="I262" s="210"/>
      <c r="J262" s="211">
        <f>ROUND(I262*H262,2)</f>
        <v>0</v>
      </c>
      <c r="K262" s="207" t="s">
        <v>19</v>
      </c>
      <c r="L262" s="45"/>
      <c r="M262" s="212" t="s">
        <v>19</v>
      </c>
      <c r="N262" s="213" t="s">
        <v>49</v>
      </c>
      <c r="O262" s="85"/>
      <c r="P262" s="214">
        <f>O262*H262</f>
        <v>0</v>
      </c>
      <c r="Q262" s="214">
        <v>0</v>
      </c>
      <c r="R262" s="214">
        <f>Q262*H262</f>
        <v>0</v>
      </c>
      <c r="S262" s="214">
        <v>0</v>
      </c>
      <c r="T262" s="215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16" t="s">
        <v>164</v>
      </c>
      <c r="AT262" s="216" t="s">
        <v>159</v>
      </c>
      <c r="AU262" s="216" t="s">
        <v>88</v>
      </c>
      <c r="AY262" s="18" t="s">
        <v>157</v>
      </c>
      <c r="BE262" s="217">
        <f>IF(N262="základní",J262,0)</f>
        <v>0</v>
      </c>
      <c r="BF262" s="217">
        <f>IF(N262="snížená",J262,0)</f>
        <v>0</v>
      </c>
      <c r="BG262" s="217">
        <f>IF(N262="zákl. přenesená",J262,0)</f>
        <v>0</v>
      </c>
      <c r="BH262" s="217">
        <f>IF(N262="sníž. přenesená",J262,0)</f>
        <v>0</v>
      </c>
      <c r="BI262" s="217">
        <f>IF(N262="nulová",J262,0)</f>
        <v>0</v>
      </c>
      <c r="BJ262" s="18" t="s">
        <v>86</v>
      </c>
      <c r="BK262" s="217">
        <f>ROUND(I262*H262,2)</f>
        <v>0</v>
      </c>
      <c r="BL262" s="18" t="s">
        <v>164</v>
      </c>
      <c r="BM262" s="216" t="s">
        <v>2582</v>
      </c>
    </row>
    <row r="263" s="13" customFormat="1">
      <c r="A263" s="13"/>
      <c r="B263" s="225"/>
      <c r="C263" s="226"/>
      <c r="D263" s="223" t="s">
        <v>170</v>
      </c>
      <c r="E263" s="227" t="s">
        <v>19</v>
      </c>
      <c r="F263" s="228" t="s">
        <v>2583</v>
      </c>
      <c r="G263" s="226"/>
      <c r="H263" s="229">
        <v>7.5499999999999998</v>
      </c>
      <c r="I263" s="230"/>
      <c r="J263" s="226"/>
      <c r="K263" s="226"/>
      <c r="L263" s="231"/>
      <c r="M263" s="232"/>
      <c r="N263" s="233"/>
      <c r="O263" s="233"/>
      <c r="P263" s="233"/>
      <c r="Q263" s="233"/>
      <c r="R263" s="233"/>
      <c r="S263" s="233"/>
      <c r="T263" s="23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5" t="s">
        <v>170</v>
      </c>
      <c r="AU263" s="235" t="s">
        <v>88</v>
      </c>
      <c r="AV263" s="13" t="s">
        <v>88</v>
      </c>
      <c r="AW263" s="13" t="s">
        <v>37</v>
      </c>
      <c r="AX263" s="13" t="s">
        <v>78</v>
      </c>
      <c r="AY263" s="235" t="s">
        <v>157</v>
      </c>
    </row>
    <row r="264" s="2" customFormat="1" ht="21.75" customHeight="1">
      <c r="A264" s="39"/>
      <c r="B264" s="40"/>
      <c r="C264" s="205" t="s">
        <v>479</v>
      </c>
      <c r="D264" s="205" t="s">
        <v>159</v>
      </c>
      <c r="E264" s="206" t="s">
        <v>626</v>
      </c>
      <c r="F264" s="207" t="s">
        <v>627</v>
      </c>
      <c r="G264" s="208" t="s">
        <v>162</v>
      </c>
      <c r="H264" s="209">
        <v>20.649999999999999</v>
      </c>
      <c r="I264" s="210"/>
      <c r="J264" s="211">
        <f>ROUND(I264*H264,2)</f>
        <v>0</v>
      </c>
      <c r="K264" s="207" t="s">
        <v>175</v>
      </c>
      <c r="L264" s="45"/>
      <c r="M264" s="212" t="s">
        <v>19</v>
      </c>
      <c r="N264" s="213" t="s">
        <v>49</v>
      </c>
      <c r="O264" s="85"/>
      <c r="P264" s="214">
        <f>O264*H264</f>
        <v>0</v>
      </c>
      <c r="Q264" s="214">
        <v>0.0073499999999999998</v>
      </c>
      <c r="R264" s="214">
        <f>Q264*H264</f>
        <v>0.15177749999999998</v>
      </c>
      <c r="S264" s="214">
        <v>0</v>
      </c>
      <c r="T264" s="215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16" t="s">
        <v>164</v>
      </c>
      <c r="AT264" s="216" t="s">
        <v>159</v>
      </c>
      <c r="AU264" s="216" t="s">
        <v>88</v>
      </c>
      <c r="AY264" s="18" t="s">
        <v>157</v>
      </c>
      <c r="BE264" s="217">
        <f>IF(N264="základní",J264,0)</f>
        <v>0</v>
      </c>
      <c r="BF264" s="217">
        <f>IF(N264="snížená",J264,0)</f>
        <v>0</v>
      </c>
      <c r="BG264" s="217">
        <f>IF(N264="zákl. přenesená",J264,0)</f>
        <v>0</v>
      </c>
      <c r="BH264" s="217">
        <f>IF(N264="sníž. přenesená",J264,0)</f>
        <v>0</v>
      </c>
      <c r="BI264" s="217">
        <f>IF(N264="nulová",J264,0)</f>
        <v>0</v>
      </c>
      <c r="BJ264" s="18" t="s">
        <v>86</v>
      </c>
      <c r="BK264" s="217">
        <f>ROUND(I264*H264,2)</f>
        <v>0</v>
      </c>
      <c r="BL264" s="18" t="s">
        <v>164</v>
      </c>
      <c r="BM264" s="216" t="s">
        <v>2584</v>
      </c>
    </row>
    <row r="265" s="2" customFormat="1">
      <c r="A265" s="39"/>
      <c r="B265" s="40"/>
      <c r="C265" s="41"/>
      <c r="D265" s="218" t="s">
        <v>166</v>
      </c>
      <c r="E265" s="41"/>
      <c r="F265" s="219" t="s">
        <v>629</v>
      </c>
      <c r="G265" s="41"/>
      <c r="H265" s="41"/>
      <c r="I265" s="220"/>
      <c r="J265" s="41"/>
      <c r="K265" s="41"/>
      <c r="L265" s="45"/>
      <c r="M265" s="221"/>
      <c r="N265" s="222"/>
      <c r="O265" s="85"/>
      <c r="P265" s="85"/>
      <c r="Q265" s="85"/>
      <c r="R265" s="85"/>
      <c r="S265" s="85"/>
      <c r="T265" s="86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166</v>
      </c>
      <c r="AU265" s="18" t="s">
        <v>88</v>
      </c>
    </row>
    <row r="266" s="2" customFormat="1" ht="24.15" customHeight="1">
      <c r="A266" s="39"/>
      <c r="B266" s="40"/>
      <c r="C266" s="205" t="s">
        <v>486</v>
      </c>
      <c r="D266" s="205" t="s">
        <v>159</v>
      </c>
      <c r="E266" s="206" t="s">
        <v>631</v>
      </c>
      <c r="F266" s="207" t="s">
        <v>632</v>
      </c>
      <c r="G266" s="208" t="s">
        <v>162</v>
      </c>
      <c r="H266" s="209">
        <v>20.649999999999999</v>
      </c>
      <c r="I266" s="210"/>
      <c r="J266" s="211">
        <f>ROUND(I266*H266,2)</f>
        <v>0</v>
      </c>
      <c r="K266" s="207" t="s">
        <v>19</v>
      </c>
      <c r="L266" s="45"/>
      <c r="M266" s="212" t="s">
        <v>19</v>
      </c>
      <c r="N266" s="213" t="s">
        <v>49</v>
      </c>
      <c r="O266" s="85"/>
      <c r="P266" s="214">
        <f>O266*H266</f>
        <v>0</v>
      </c>
      <c r="Q266" s="214">
        <v>0</v>
      </c>
      <c r="R266" s="214">
        <f>Q266*H266</f>
        <v>0</v>
      </c>
      <c r="S266" s="214">
        <v>0</v>
      </c>
      <c r="T266" s="215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16" t="s">
        <v>164</v>
      </c>
      <c r="AT266" s="216" t="s">
        <v>159</v>
      </c>
      <c r="AU266" s="216" t="s">
        <v>88</v>
      </c>
      <c r="AY266" s="18" t="s">
        <v>157</v>
      </c>
      <c r="BE266" s="217">
        <f>IF(N266="základní",J266,0)</f>
        <v>0</v>
      </c>
      <c r="BF266" s="217">
        <f>IF(N266="snížená",J266,0)</f>
        <v>0</v>
      </c>
      <c r="BG266" s="217">
        <f>IF(N266="zákl. přenesená",J266,0)</f>
        <v>0</v>
      </c>
      <c r="BH266" s="217">
        <f>IF(N266="sníž. přenesená",J266,0)</f>
        <v>0</v>
      </c>
      <c r="BI266" s="217">
        <f>IF(N266="nulová",J266,0)</f>
        <v>0</v>
      </c>
      <c r="BJ266" s="18" t="s">
        <v>86</v>
      </c>
      <c r="BK266" s="217">
        <f>ROUND(I266*H266,2)</f>
        <v>0</v>
      </c>
      <c r="BL266" s="18" t="s">
        <v>164</v>
      </c>
      <c r="BM266" s="216" t="s">
        <v>2585</v>
      </c>
    </row>
    <row r="267" s="13" customFormat="1">
      <c r="A267" s="13"/>
      <c r="B267" s="225"/>
      <c r="C267" s="226"/>
      <c r="D267" s="223" t="s">
        <v>170</v>
      </c>
      <c r="E267" s="227" t="s">
        <v>19</v>
      </c>
      <c r="F267" s="228" t="s">
        <v>2586</v>
      </c>
      <c r="G267" s="226"/>
      <c r="H267" s="229">
        <v>20.649999999999999</v>
      </c>
      <c r="I267" s="230"/>
      <c r="J267" s="226"/>
      <c r="K267" s="226"/>
      <c r="L267" s="231"/>
      <c r="M267" s="232"/>
      <c r="N267" s="233"/>
      <c r="O267" s="233"/>
      <c r="P267" s="233"/>
      <c r="Q267" s="233"/>
      <c r="R267" s="233"/>
      <c r="S267" s="233"/>
      <c r="T267" s="23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5" t="s">
        <v>170</v>
      </c>
      <c r="AU267" s="235" t="s">
        <v>88</v>
      </c>
      <c r="AV267" s="13" t="s">
        <v>88</v>
      </c>
      <c r="AW267" s="13" t="s">
        <v>37</v>
      </c>
      <c r="AX267" s="13" t="s">
        <v>78</v>
      </c>
      <c r="AY267" s="235" t="s">
        <v>157</v>
      </c>
    </row>
    <row r="268" s="2" customFormat="1" ht="24.15" customHeight="1">
      <c r="A268" s="39"/>
      <c r="B268" s="40"/>
      <c r="C268" s="205" t="s">
        <v>491</v>
      </c>
      <c r="D268" s="205" t="s">
        <v>159</v>
      </c>
      <c r="E268" s="206" t="s">
        <v>646</v>
      </c>
      <c r="F268" s="207" t="s">
        <v>647</v>
      </c>
      <c r="G268" s="208" t="s">
        <v>162</v>
      </c>
      <c r="H268" s="209">
        <v>20.649999999999999</v>
      </c>
      <c r="I268" s="210"/>
      <c r="J268" s="211">
        <f>ROUND(I268*H268,2)</f>
        <v>0</v>
      </c>
      <c r="K268" s="207" t="s">
        <v>19</v>
      </c>
      <c r="L268" s="45"/>
      <c r="M268" s="212" t="s">
        <v>19</v>
      </c>
      <c r="N268" s="213" t="s">
        <v>49</v>
      </c>
      <c r="O268" s="85"/>
      <c r="P268" s="214">
        <f>O268*H268</f>
        <v>0</v>
      </c>
      <c r="Q268" s="214">
        <v>0</v>
      </c>
      <c r="R268" s="214">
        <f>Q268*H268</f>
        <v>0</v>
      </c>
      <c r="S268" s="214">
        <v>0</v>
      </c>
      <c r="T268" s="215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16" t="s">
        <v>164</v>
      </c>
      <c r="AT268" s="216" t="s">
        <v>159</v>
      </c>
      <c r="AU268" s="216" t="s">
        <v>88</v>
      </c>
      <c r="AY268" s="18" t="s">
        <v>157</v>
      </c>
      <c r="BE268" s="217">
        <f>IF(N268="základní",J268,0)</f>
        <v>0</v>
      </c>
      <c r="BF268" s="217">
        <f>IF(N268="snížená",J268,0)</f>
        <v>0</v>
      </c>
      <c r="BG268" s="217">
        <f>IF(N268="zákl. přenesená",J268,0)</f>
        <v>0</v>
      </c>
      <c r="BH268" s="217">
        <f>IF(N268="sníž. přenesená",J268,0)</f>
        <v>0</v>
      </c>
      <c r="BI268" s="217">
        <f>IF(N268="nulová",J268,0)</f>
        <v>0</v>
      </c>
      <c r="BJ268" s="18" t="s">
        <v>86</v>
      </c>
      <c r="BK268" s="217">
        <f>ROUND(I268*H268,2)</f>
        <v>0</v>
      </c>
      <c r="BL268" s="18" t="s">
        <v>164</v>
      </c>
      <c r="BM268" s="216" t="s">
        <v>2587</v>
      </c>
    </row>
    <row r="269" s="13" customFormat="1">
      <c r="A269" s="13"/>
      <c r="B269" s="225"/>
      <c r="C269" s="226"/>
      <c r="D269" s="223" t="s">
        <v>170</v>
      </c>
      <c r="E269" s="227" t="s">
        <v>19</v>
      </c>
      <c r="F269" s="228" t="s">
        <v>2586</v>
      </c>
      <c r="G269" s="226"/>
      <c r="H269" s="229">
        <v>20.649999999999999</v>
      </c>
      <c r="I269" s="230"/>
      <c r="J269" s="226"/>
      <c r="K269" s="226"/>
      <c r="L269" s="231"/>
      <c r="M269" s="232"/>
      <c r="N269" s="233"/>
      <c r="O269" s="233"/>
      <c r="P269" s="233"/>
      <c r="Q269" s="233"/>
      <c r="R269" s="233"/>
      <c r="S269" s="233"/>
      <c r="T269" s="23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5" t="s">
        <v>170</v>
      </c>
      <c r="AU269" s="235" t="s">
        <v>88</v>
      </c>
      <c r="AV269" s="13" t="s">
        <v>88</v>
      </c>
      <c r="AW269" s="13" t="s">
        <v>37</v>
      </c>
      <c r="AX269" s="13" t="s">
        <v>78</v>
      </c>
      <c r="AY269" s="235" t="s">
        <v>157</v>
      </c>
    </row>
    <row r="270" s="2" customFormat="1" ht="24.15" customHeight="1">
      <c r="A270" s="39"/>
      <c r="B270" s="40"/>
      <c r="C270" s="205" t="s">
        <v>496</v>
      </c>
      <c r="D270" s="205" t="s">
        <v>159</v>
      </c>
      <c r="E270" s="206" t="s">
        <v>650</v>
      </c>
      <c r="F270" s="207" t="s">
        <v>651</v>
      </c>
      <c r="G270" s="208" t="s">
        <v>162</v>
      </c>
      <c r="H270" s="209">
        <v>20.649999999999999</v>
      </c>
      <c r="I270" s="210"/>
      <c r="J270" s="211">
        <f>ROUND(I270*H270,2)</f>
        <v>0</v>
      </c>
      <c r="K270" s="207" t="s">
        <v>175</v>
      </c>
      <c r="L270" s="45"/>
      <c r="M270" s="212" t="s">
        <v>19</v>
      </c>
      <c r="N270" s="213" t="s">
        <v>49</v>
      </c>
      <c r="O270" s="85"/>
      <c r="P270" s="214">
        <f>O270*H270</f>
        <v>0</v>
      </c>
      <c r="Q270" s="214">
        <v>0.0121</v>
      </c>
      <c r="R270" s="214">
        <f>Q270*H270</f>
        <v>0.24986499999999998</v>
      </c>
      <c r="S270" s="214">
        <v>0</v>
      </c>
      <c r="T270" s="215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16" t="s">
        <v>164</v>
      </c>
      <c r="AT270" s="216" t="s">
        <v>159</v>
      </c>
      <c r="AU270" s="216" t="s">
        <v>88</v>
      </c>
      <c r="AY270" s="18" t="s">
        <v>157</v>
      </c>
      <c r="BE270" s="217">
        <f>IF(N270="základní",J270,0)</f>
        <v>0</v>
      </c>
      <c r="BF270" s="217">
        <f>IF(N270="snížená",J270,0)</f>
        <v>0</v>
      </c>
      <c r="BG270" s="217">
        <f>IF(N270="zákl. přenesená",J270,0)</f>
        <v>0</v>
      </c>
      <c r="BH270" s="217">
        <f>IF(N270="sníž. přenesená",J270,0)</f>
        <v>0</v>
      </c>
      <c r="BI270" s="217">
        <f>IF(N270="nulová",J270,0)</f>
        <v>0</v>
      </c>
      <c r="BJ270" s="18" t="s">
        <v>86</v>
      </c>
      <c r="BK270" s="217">
        <f>ROUND(I270*H270,2)</f>
        <v>0</v>
      </c>
      <c r="BL270" s="18" t="s">
        <v>164</v>
      </c>
      <c r="BM270" s="216" t="s">
        <v>2588</v>
      </c>
    </row>
    <row r="271" s="2" customFormat="1">
      <c r="A271" s="39"/>
      <c r="B271" s="40"/>
      <c r="C271" s="41"/>
      <c r="D271" s="218" t="s">
        <v>166</v>
      </c>
      <c r="E271" s="41"/>
      <c r="F271" s="219" t="s">
        <v>653</v>
      </c>
      <c r="G271" s="41"/>
      <c r="H271" s="41"/>
      <c r="I271" s="220"/>
      <c r="J271" s="41"/>
      <c r="K271" s="41"/>
      <c r="L271" s="45"/>
      <c r="M271" s="221"/>
      <c r="N271" s="222"/>
      <c r="O271" s="85"/>
      <c r="P271" s="85"/>
      <c r="Q271" s="85"/>
      <c r="R271" s="85"/>
      <c r="S271" s="85"/>
      <c r="T271" s="86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166</v>
      </c>
      <c r="AU271" s="18" t="s">
        <v>88</v>
      </c>
    </row>
    <row r="272" s="13" customFormat="1">
      <c r="A272" s="13"/>
      <c r="B272" s="225"/>
      <c r="C272" s="226"/>
      <c r="D272" s="223" t="s">
        <v>170</v>
      </c>
      <c r="E272" s="227" t="s">
        <v>19</v>
      </c>
      <c r="F272" s="228" t="s">
        <v>2589</v>
      </c>
      <c r="G272" s="226"/>
      <c r="H272" s="229">
        <v>20.649999999999999</v>
      </c>
      <c r="I272" s="230"/>
      <c r="J272" s="226"/>
      <c r="K272" s="226"/>
      <c r="L272" s="231"/>
      <c r="M272" s="232"/>
      <c r="N272" s="233"/>
      <c r="O272" s="233"/>
      <c r="P272" s="233"/>
      <c r="Q272" s="233"/>
      <c r="R272" s="233"/>
      <c r="S272" s="233"/>
      <c r="T272" s="23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5" t="s">
        <v>170</v>
      </c>
      <c r="AU272" s="235" t="s">
        <v>88</v>
      </c>
      <c r="AV272" s="13" t="s">
        <v>88</v>
      </c>
      <c r="AW272" s="13" t="s">
        <v>37</v>
      </c>
      <c r="AX272" s="13" t="s">
        <v>78</v>
      </c>
      <c r="AY272" s="235" t="s">
        <v>157</v>
      </c>
    </row>
    <row r="273" s="2" customFormat="1" ht="24.15" customHeight="1">
      <c r="A273" s="39"/>
      <c r="B273" s="40"/>
      <c r="C273" s="205" t="s">
        <v>502</v>
      </c>
      <c r="D273" s="205" t="s">
        <v>159</v>
      </c>
      <c r="E273" s="206" t="s">
        <v>656</v>
      </c>
      <c r="F273" s="207" t="s">
        <v>657</v>
      </c>
      <c r="G273" s="208" t="s">
        <v>162</v>
      </c>
      <c r="H273" s="209">
        <v>20.649999999999999</v>
      </c>
      <c r="I273" s="210"/>
      <c r="J273" s="211">
        <f>ROUND(I273*H273,2)</f>
        <v>0</v>
      </c>
      <c r="K273" s="207" t="s">
        <v>19</v>
      </c>
      <c r="L273" s="45"/>
      <c r="M273" s="212" t="s">
        <v>19</v>
      </c>
      <c r="N273" s="213" t="s">
        <v>49</v>
      </c>
      <c r="O273" s="85"/>
      <c r="P273" s="214">
        <f>O273*H273</f>
        <v>0</v>
      </c>
      <c r="Q273" s="214">
        <v>0.0121</v>
      </c>
      <c r="R273" s="214">
        <f>Q273*H273</f>
        <v>0.24986499999999998</v>
      </c>
      <c r="S273" s="214">
        <v>0</v>
      </c>
      <c r="T273" s="215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16" t="s">
        <v>164</v>
      </c>
      <c r="AT273" s="216" t="s">
        <v>159</v>
      </c>
      <c r="AU273" s="216" t="s">
        <v>88</v>
      </c>
      <c r="AY273" s="18" t="s">
        <v>157</v>
      </c>
      <c r="BE273" s="217">
        <f>IF(N273="základní",J273,0)</f>
        <v>0</v>
      </c>
      <c r="BF273" s="217">
        <f>IF(N273="snížená",J273,0)</f>
        <v>0</v>
      </c>
      <c r="BG273" s="217">
        <f>IF(N273="zákl. přenesená",J273,0)</f>
        <v>0</v>
      </c>
      <c r="BH273" s="217">
        <f>IF(N273="sníž. přenesená",J273,0)</f>
        <v>0</v>
      </c>
      <c r="BI273" s="217">
        <f>IF(N273="nulová",J273,0)</f>
        <v>0</v>
      </c>
      <c r="BJ273" s="18" t="s">
        <v>86</v>
      </c>
      <c r="BK273" s="217">
        <f>ROUND(I273*H273,2)</f>
        <v>0</v>
      </c>
      <c r="BL273" s="18" t="s">
        <v>164</v>
      </c>
      <c r="BM273" s="216" t="s">
        <v>2590</v>
      </c>
    </row>
    <row r="274" s="13" customFormat="1">
      <c r="A274" s="13"/>
      <c r="B274" s="225"/>
      <c r="C274" s="226"/>
      <c r="D274" s="223" t="s">
        <v>170</v>
      </c>
      <c r="E274" s="227" t="s">
        <v>19</v>
      </c>
      <c r="F274" s="228" t="s">
        <v>2589</v>
      </c>
      <c r="G274" s="226"/>
      <c r="H274" s="229">
        <v>20.649999999999999</v>
      </c>
      <c r="I274" s="230"/>
      <c r="J274" s="226"/>
      <c r="K274" s="226"/>
      <c r="L274" s="231"/>
      <c r="M274" s="232"/>
      <c r="N274" s="233"/>
      <c r="O274" s="233"/>
      <c r="P274" s="233"/>
      <c r="Q274" s="233"/>
      <c r="R274" s="233"/>
      <c r="S274" s="233"/>
      <c r="T274" s="23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5" t="s">
        <v>170</v>
      </c>
      <c r="AU274" s="235" t="s">
        <v>88</v>
      </c>
      <c r="AV274" s="13" t="s">
        <v>88</v>
      </c>
      <c r="AW274" s="13" t="s">
        <v>37</v>
      </c>
      <c r="AX274" s="13" t="s">
        <v>78</v>
      </c>
      <c r="AY274" s="235" t="s">
        <v>157</v>
      </c>
    </row>
    <row r="275" s="2" customFormat="1" ht="21.75" customHeight="1">
      <c r="A275" s="39"/>
      <c r="B275" s="40"/>
      <c r="C275" s="205" t="s">
        <v>508</v>
      </c>
      <c r="D275" s="205" t="s">
        <v>159</v>
      </c>
      <c r="E275" s="206" t="s">
        <v>660</v>
      </c>
      <c r="F275" s="207" t="s">
        <v>661</v>
      </c>
      <c r="G275" s="208" t="s">
        <v>162</v>
      </c>
      <c r="H275" s="209">
        <v>34.603000000000002</v>
      </c>
      <c r="I275" s="210"/>
      <c r="J275" s="211">
        <f>ROUND(I275*H275,2)</f>
        <v>0</v>
      </c>
      <c r="K275" s="207" t="s">
        <v>175</v>
      </c>
      <c r="L275" s="45"/>
      <c r="M275" s="212" t="s">
        <v>19</v>
      </c>
      <c r="N275" s="213" t="s">
        <v>49</v>
      </c>
      <c r="O275" s="85"/>
      <c r="P275" s="214">
        <f>O275*H275</f>
        <v>0</v>
      </c>
      <c r="Q275" s="214">
        <v>0.0073499999999999998</v>
      </c>
      <c r="R275" s="214">
        <f>Q275*H275</f>
        <v>0.25433204999999998</v>
      </c>
      <c r="S275" s="214">
        <v>0</v>
      </c>
      <c r="T275" s="215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16" t="s">
        <v>164</v>
      </c>
      <c r="AT275" s="216" t="s">
        <v>159</v>
      </c>
      <c r="AU275" s="216" t="s">
        <v>88</v>
      </c>
      <c r="AY275" s="18" t="s">
        <v>157</v>
      </c>
      <c r="BE275" s="217">
        <f>IF(N275="základní",J275,0)</f>
        <v>0</v>
      </c>
      <c r="BF275" s="217">
        <f>IF(N275="snížená",J275,0)</f>
        <v>0</v>
      </c>
      <c r="BG275" s="217">
        <f>IF(N275="zákl. přenesená",J275,0)</f>
        <v>0</v>
      </c>
      <c r="BH275" s="217">
        <f>IF(N275="sníž. přenesená",J275,0)</f>
        <v>0</v>
      </c>
      <c r="BI275" s="217">
        <f>IF(N275="nulová",J275,0)</f>
        <v>0</v>
      </c>
      <c r="BJ275" s="18" t="s">
        <v>86</v>
      </c>
      <c r="BK275" s="217">
        <f>ROUND(I275*H275,2)</f>
        <v>0</v>
      </c>
      <c r="BL275" s="18" t="s">
        <v>164</v>
      </c>
      <c r="BM275" s="216" t="s">
        <v>2591</v>
      </c>
    </row>
    <row r="276" s="2" customFormat="1">
      <c r="A276" s="39"/>
      <c r="B276" s="40"/>
      <c r="C276" s="41"/>
      <c r="D276" s="218" t="s">
        <v>166</v>
      </c>
      <c r="E276" s="41"/>
      <c r="F276" s="219" t="s">
        <v>663</v>
      </c>
      <c r="G276" s="41"/>
      <c r="H276" s="41"/>
      <c r="I276" s="220"/>
      <c r="J276" s="41"/>
      <c r="K276" s="41"/>
      <c r="L276" s="45"/>
      <c r="M276" s="221"/>
      <c r="N276" s="222"/>
      <c r="O276" s="85"/>
      <c r="P276" s="85"/>
      <c r="Q276" s="85"/>
      <c r="R276" s="85"/>
      <c r="S276" s="85"/>
      <c r="T276" s="86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166</v>
      </c>
      <c r="AU276" s="18" t="s">
        <v>88</v>
      </c>
    </row>
    <row r="277" s="2" customFormat="1" ht="24.15" customHeight="1">
      <c r="A277" s="39"/>
      <c r="B277" s="40"/>
      <c r="C277" s="205" t="s">
        <v>513</v>
      </c>
      <c r="D277" s="205" t="s">
        <v>159</v>
      </c>
      <c r="E277" s="206" t="s">
        <v>665</v>
      </c>
      <c r="F277" s="207" t="s">
        <v>666</v>
      </c>
      <c r="G277" s="208" t="s">
        <v>162</v>
      </c>
      <c r="H277" s="209">
        <v>34.603000000000002</v>
      </c>
      <c r="I277" s="210"/>
      <c r="J277" s="211">
        <f>ROUND(I277*H277,2)</f>
        <v>0</v>
      </c>
      <c r="K277" s="207" t="s">
        <v>19</v>
      </c>
      <c r="L277" s="45"/>
      <c r="M277" s="212" t="s">
        <v>19</v>
      </c>
      <c r="N277" s="213" t="s">
        <v>49</v>
      </c>
      <c r="O277" s="85"/>
      <c r="P277" s="214">
        <f>O277*H277</f>
        <v>0</v>
      </c>
      <c r="Q277" s="214">
        <v>0.0073499999999999998</v>
      </c>
      <c r="R277" s="214">
        <f>Q277*H277</f>
        <v>0.25433204999999998</v>
      </c>
      <c r="S277" s="214">
        <v>0</v>
      </c>
      <c r="T277" s="215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16" t="s">
        <v>164</v>
      </c>
      <c r="AT277" s="216" t="s">
        <v>159</v>
      </c>
      <c r="AU277" s="216" t="s">
        <v>88</v>
      </c>
      <c r="AY277" s="18" t="s">
        <v>157</v>
      </c>
      <c r="BE277" s="217">
        <f>IF(N277="základní",J277,0)</f>
        <v>0</v>
      </c>
      <c r="BF277" s="217">
        <f>IF(N277="snížená",J277,0)</f>
        <v>0</v>
      </c>
      <c r="BG277" s="217">
        <f>IF(N277="zákl. přenesená",J277,0)</f>
        <v>0</v>
      </c>
      <c r="BH277" s="217">
        <f>IF(N277="sníž. přenesená",J277,0)</f>
        <v>0</v>
      </c>
      <c r="BI277" s="217">
        <f>IF(N277="nulová",J277,0)</f>
        <v>0</v>
      </c>
      <c r="BJ277" s="18" t="s">
        <v>86</v>
      </c>
      <c r="BK277" s="217">
        <f>ROUND(I277*H277,2)</f>
        <v>0</v>
      </c>
      <c r="BL277" s="18" t="s">
        <v>164</v>
      </c>
      <c r="BM277" s="216" t="s">
        <v>2592</v>
      </c>
    </row>
    <row r="278" s="13" customFormat="1">
      <c r="A278" s="13"/>
      <c r="B278" s="225"/>
      <c r="C278" s="226"/>
      <c r="D278" s="223" t="s">
        <v>170</v>
      </c>
      <c r="E278" s="227" t="s">
        <v>19</v>
      </c>
      <c r="F278" s="228" t="s">
        <v>2593</v>
      </c>
      <c r="G278" s="226"/>
      <c r="H278" s="229">
        <v>34.603000000000002</v>
      </c>
      <c r="I278" s="230"/>
      <c r="J278" s="226"/>
      <c r="K278" s="226"/>
      <c r="L278" s="231"/>
      <c r="M278" s="232"/>
      <c r="N278" s="233"/>
      <c r="O278" s="233"/>
      <c r="P278" s="233"/>
      <c r="Q278" s="233"/>
      <c r="R278" s="233"/>
      <c r="S278" s="233"/>
      <c r="T278" s="234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5" t="s">
        <v>170</v>
      </c>
      <c r="AU278" s="235" t="s">
        <v>88</v>
      </c>
      <c r="AV278" s="13" t="s">
        <v>88</v>
      </c>
      <c r="AW278" s="13" t="s">
        <v>37</v>
      </c>
      <c r="AX278" s="13" t="s">
        <v>78</v>
      </c>
      <c r="AY278" s="235" t="s">
        <v>157</v>
      </c>
    </row>
    <row r="279" s="2" customFormat="1" ht="21.75" customHeight="1">
      <c r="A279" s="39"/>
      <c r="B279" s="40"/>
      <c r="C279" s="205" t="s">
        <v>519</v>
      </c>
      <c r="D279" s="205" t="s">
        <v>159</v>
      </c>
      <c r="E279" s="206" t="s">
        <v>669</v>
      </c>
      <c r="F279" s="207" t="s">
        <v>670</v>
      </c>
      <c r="G279" s="208" t="s">
        <v>162</v>
      </c>
      <c r="H279" s="209">
        <v>34.603000000000002</v>
      </c>
      <c r="I279" s="210"/>
      <c r="J279" s="211">
        <f>ROUND(I279*H279,2)</f>
        <v>0</v>
      </c>
      <c r="K279" s="207" t="s">
        <v>175</v>
      </c>
      <c r="L279" s="45"/>
      <c r="M279" s="212" t="s">
        <v>19</v>
      </c>
      <c r="N279" s="213" t="s">
        <v>49</v>
      </c>
      <c r="O279" s="85"/>
      <c r="P279" s="214">
        <f>O279*H279</f>
        <v>0</v>
      </c>
      <c r="Q279" s="214">
        <v>0.023099999999999999</v>
      </c>
      <c r="R279" s="214">
        <f>Q279*H279</f>
        <v>0.79932930000000002</v>
      </c>
      <c r="S279" s="214">
        <v>0</v>
      </c>
      <c r="T279" s="215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16" t="s">
        <v>164</v>
      </c>
      <c r="AT279" s="216" t="s">
        <v>159</v>
      </c>
      <c r="AU279" s="216" t="s">
        <v>88</v>
      </c>
      <c r="AY279" s="18" t="s">
        <v>157</v>
      </c>
      <c r="BE279" s="217">
        <f>IF(N279="základní",J279,0)</f>
        <v>0</v>
      </c>
      <c r="BF279" s="217">
        <f>IF(N279="snížená",J279,0)</f>
        <v>0</v>
      </c>
      <c r="BG279" s="217">
        <f>IF(N279="zákl. přenesená",J279,0)</f>
        <v>0</v>
      </c>
      <c r="BH279" s="217">
        <f>IF(N279="sníž. přenesená",J279,0)</f>
        <v>0</v>
      </c>
      <c r="BI279" s="217">
        <f>IF(N279="nulová",J279,0)</f>
        <v>0</v>
      </c>
      <c r="BJ279" s="18" t="s">
        <v>86</v>
      </c>
      <c r="BK279" s="217">
        <f>ROUND(I279*H279,2)</f>
        <v>0</v>
      </c>
      <c r="BL279" s="18" t="s">
        <v>164</v>
      </c>
      <c r="BM279" s="216" t="s">
        <v>2594</v>
      </c>
    </row>
    <row r="280" s="2" customFormat="1">
      <c r="A280" s="39"/>
      <c r="B280" s="40"/>
      <c r="C280" s="41"/>
      <c r="D280" s="218" t="s">
        <v>166</v>
      </c>
      <c r="E280" s="41"/>
      <c r="F280" s="219" t="s">
        <v>672</v>
      </c>
      <c r="G280" s="41"/>
      <c r="H280" s="41"/>
      <c r="I280" s="220"/>
      <c r="J280" s="41"/>
      <c r="K280" s="41"/>
      <c r="L280" s="45"/>
      <c r="M280" s="221"/>
      <c r="N280" s="222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166</v>
      </c>
      <c r="AU280" s="18" t="s">
        <v>88</v>
      </c>
    </row>
    <row r="281" s="13" customFormat="1">
      <c r="A281" s="13"/>
      <c r="B281" s="225"/>
      <c r="C281" s="226"/>
      <c r="D281" s="223" t="s">
        <v>170</v>
      </c>
      <c r="E281" s="227" t="s">
        <v>19</v>
      </c>
      <c r="F281" s="228" t="s">
        <v>2595</v>
      </c>
      <c r="G281" s="226"/>
      <c r="H281" s="229">
        <v>34.603000000000002</v>
      </c>
      <c r="I281" s="230"/>
      <c r="J281" s="226"/>
      <c r="K281" s="226"/>
      <c r="L281" s="231"/>
      <c r="M281" s="232"/>
      <c r="N281" s="233"/>
      <c r="O281" s="233"/>
      <c r="P281" s="233"/>
      <c r="Q281" s="233"/>
      <c r="R281" s="233"/>
      <c r="S281" s="233"/>
      <c r="T281" s="23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5" t="s">
        <v>170</v>
      </c>
      <c r="AU281" s="235" t="s">
        <v>88</v>
      </c>
      <c r="AV281" s="13" t="s">
        <v>88</v>
      </c>
      <c r="AW281" s="13" t="s">
        <v>37</v>
      </c>
      <c r="AX281" s="13" t="s">
        <v>78</v>
      </c>
      <c r="AY281" s="235" t="s">
        <v>157</v>
      </c>
    </row>
    <row r="282" s="2" customFormat="1" ht="24.15" customHeight="1">
      <c r="A282" s="39"/>
      <c r="B282" s="40"/>
      <c r="C282" s="205" t="s">
        <v>524</v>
      </c>
      <c r="D282" s="205" t="s">
        <v>159</v>
      </c>
      <c r="E282" s="206" t="s">
        <v>675</v>
      </c>
      <c r="F282" s="207" t="s">
        <v>676</v>
      </c>
      <c r="G282" s="208" t="s">
        <v>162</v>
      </c>
      <c r="H282" s="209">
        <v>34.603000000000002</v>
      </c>
      <c r="I282" s="210"/>
      <c r="J282" s="211">
        <f>ROUND(I282*H282,2)</f>
        <v>0</v>
      </c>
      <c r="K282" s="207" t="s">
        <v>19</v>
      </c>
      <c r="L282" s="45"/>
      <c r="M282" s="212" t="s">
        <v>19</v>
      </c>
      <c r="N282" s="213" t="s">
        <v>49</v>
      </c>
      <c r="O282" s="85"/>
      <c r="P282" s="214">
        <f>O282*H282</f>
        <v>0</v>
      </c>
      <c r="Q282" s="214">
        <v>0.023099999999999999</v>
      </c>
      <c r="R282" s="214">
        <f>Q282*H282</f>
        <v>0.79932930000000002</v>
      </c>
      <c r="S282" s="214">
        <v>0</v>
      </c>
      <c r="T282" s="215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16" t="s">
        <v>164</v>
      </c>
      <c r="AT282" s="216" t="s">
        <v>159</v>
      </c>
      <c r="AU282" s="216" t="s">
        <v>88</v>
      </c>
      <c r="AY282" s="18" t="s">
        <v>157</v>
      </c>
      <c r="BE282" s="217">
        <f>IF(N282="základní",J282,0)</f>
        <v>0</v>
      </c>
      <c r="BF282" s="217">
        <f>IF(N282="snížená",J282,0)</f>
        <v>0</v>
      </c>
      <c r="BG282" s="217">
        <f>IF(N282="zákl. přenesená",J282,0)</f>
        <v>0</v>
      </c>
      <c r="BH282" s="217">
        <f>IF(N282="sníž. přenesená",J282,0)</f>
        <v>0</v>
      </c>
      <c r="BI282" s="217">
        <f>IF(N282="nulová",J282,0)</f>
        <v>0</v>
      </c>
      <c r="BJ282" s="18" t="s">
        <v>86</v>
      </c>
      <c r="BK282" s="217">
        <f>ROUND(I282*H282,2)</f>
        <v>0</v>
      </c>
      <c r="BL282" s="18" t="s">
        <v>164</v>
      </c>
      <c r="BM282" s="216" t="s">
        <v>2596</v>
      </c>
    </row>
    <row r="283" s="13" customFormat="1">
      <c r="A283" s="13"/>
      <c r="B283" s="225"/>
      <c r="C283" s="226"/>
      <c r="D283" s="223" t="s">
        <v>170</v>
      </c>
      <c r="E283" s="227" t="s">
        <v>19</v>
      </c>
      <c r="F283" s="228" t="s">
        <v>2595</v>
      </c>
      <c r="G283" s="226"/>
      <c r="H283" s="229">
        <v>34.603000000000002</v>
      </c>
      <c r="I283" s="230"/>
      <c r="J283" s="226"/>
      <c r="K283" s="226"/>
      <c r="L283" s="231"/>
      <c r="M283" s="232"/>
      <c r="N283" s="233"/>
      <c r="O283" s="233"/>
      <c r="P283" s="233"/>
      <c r="Q283" s="233"/>
      <c r="R283" s="233"/>
      <c r="S283" s="233"/>
      <c r="T283" s="23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5" t="s">
        <v>170</v>
      </c>
      <c r="AU283" s="235" t="s">
        <v>88</v>
      </c>
      <c r="AV283" s="13" t="s">
        <v>88</v>
      </c>
      <c r="AW283" s="13" t="s">
        <v>37</v>
      </c>
      <c r="AX283" s="13" t="s">
        <v>78</v>
      </c>
      <c r="AY283" s="235" t="s">
        <v>157</v>
      </c>
    </row>
    <row r="284" s="2" customFormat="1" ht="24.15" customHeight="1">
      <c r="A284" s="39"/>
      <c r="B284" s="40"/>
      <c r="C284" s="205" t="s">
        <v>530</v>
      </c>
      <c r="D284" s="205" t="s">
        <v>159</v>
      </c>
      <c r="E284" s="206" t="s">
        <v>679</v>
      </c>
      <c r="F284" s="207" t="s">
        <v>680</v>
      </c>
      <c r="G284" s="208" t="s">
        <v>162</v>
      </c>
      <c r="H284" s="209">
        <v>3.1549999999999998</v>
      </c>
      <c r="I284" s="210"/>
      <c r="J284" s="211">
        <f>ROUND(I284*H284,2)</f>
        <v>0</v>
      </c>
      <c r="K284" s="207" t="s">
        <v>175</v>
      </c>
      <c r="L284" s="45"/>
      <c r="M284" s="212" t="s">
        <v>19</v>
      </c>
      <c r="N284" s="213" t="s">
        <v>49</v>
      </c>
      <c r="O284" s="85"/>
      <c r="P284" s="214">
        <f>O284*H284</f>
        <v>0</v>
      </c>
      <c r="Q284" s="214">
        <v>0.026360000000000001</v>
      </c>
      <c r="R284" s="214">
        <f>Q284*H284</f>
        <v>0.083165799999999998</v>
      </c>
      <c r="S284" s="214">
        <v>0</v>
      </c>
      <c r="T284" s="215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16" t="s">
        <v>164</v>
      </c>
      <c r="AT284" s="216" t="s">
        <v>159</v>
      </c>
      <c r="AU284" s="216" t="s">
        <v>88</v>
      </c>
      <c r="AY284" s="18" t="s">
        <v>157</v>
      </c>
      <c r="BE284" s="217">
        <f>IF(N284="základní",J284,0)</f>
        <v>0</v>
      </c>
      <c r="BF284" s="217">
        <f>IF(N284="snížená",J284,0)</f>
        <v>0</v>
      </c>
      <c r="BG284" s="217">
        <f>IF(N284="zákl. přenesená",J284,0)</f>
        <v>0</v>
      </c>
      <c r="BH284" s="217">
        <f>IF(N284="sníž. přenesená",J284,0)</f>
        <v>0</v>
      </c>
      <c r="BI284" s="217">
        <f>IF(N284="nulová",J284,0)</f>
        <v>0</v>
      </c>
      <c r="BJ284" s="18" t="s">
        <v>86</v>
      </c>
      <c r="BK284" s="217">
        <f>ROUND(I284*H284,2)</f>
        <v>0</v>
      </c>
      <c r="BL284" s="18" t="s">
        <v>164</v>
      </c>
      <c r="BM284" s="216" t="s">
        <v>2597</v>
      </c>
    </row>
    <row r="285" s="2" customFormat="1">
      <c r="A285" s="39"/>
      <c r="B285" s="40"/>
      <c r="C285" s="41"/>
      <c r="D285" s="218" t="s">
        <v>166</v>
      </c>
      <c r="E285" s="41"/>
      <c r="F285" s="219" t="s">
        <v>682</v>
      </c>
      <c r="G285" s="41"/>
      <c r="H285" s="41"/>
      <c r="I285" s="220"/>
      <c r="J285" s="41"/>
      <c r="K285" s="41"/>
      <c r="L285" s="45"/>
      <c r="M285" s="221"/>
      <c r="N285" s="222"/>
      <c r="O285" s="85"/>
      <c r="P285" s="85"/>
      <c r="Q285" s="85"/>
      <c r="R285" s="85"/>
      <c r="S285" s="85"/>
      <c r="T285" s="86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166</v>
      </c>
      <c r="AU285" s="18" t="s">
        <v>88</v>
      </c>
    </row>
    <row r="286" s="13" customFormat="1">
      <c r="A286" s="13"/>
      <c r="B286" s="225"/>
      <c r="C286" s="226"/>
      <c r="D286" s="223" t="s">
        <v>170</v>
      </c>
      <c r="E286" s="227" t="s">
        <v>19</v>
      </c>
      <c r="F286" s="228" t="s">
        <v>2598</v>
      </c>
      <c r="G286" s="226"/>
      <c r="H286" s="229">
        <v>3.1549999999999998</v>
      </c>
      <c r="I286" s="230"/>
      <c r="J286" s="226"/>
      <c r="K286" s="226"/>
      <c r="L286" s="231"/>
      <c r="M286" s="232"/>
      <c r="N286" s="233"/>
      <c r="O286" s="233"/>
      <c r="P286" s="233"/>
      <c r="Q286" s="233"/>
      <c r="R286" s="233"/>
      <c r="S286" s="233"/>
      <c r="T286" s="23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5" t="s">
        <v>170</v>
      </c>
      <c r="AU286" s="235" t="s">
        <v>88</v>
      </c>
      <c r="AV286" s="13" t="s">
        <v>88</v>
      </c>
      <c r="AW286" s="13" t="s">
        <v>37</v>
      </c>
      <c r="AX286" s="13" t="s">
        <v>78</v>
      </c>
      <c r="AY286" s="235" t="s">
        <v>157</v>
      </c>
    </row>
    <row r="287" s="2" customFormat="1" ht="16.5" customHeight="1">
      <c r="A287" s="39"/>
      <c r="B287" s="40"/>
      <c r="C287" s="205" t="s">
        <v>535</v>
      </c>
      <c r="D287" s="205" t="s">
        <v>159</v>
      </c>
      <c r="E287" s="206" t="s">
        <v>2599</v>
      </c>
      <c r="F287" s="207" t="s">
        <v>2600</v>
      </c>
      <c r="G287" s="208" t="s">
        <v>162</v>
      </c>
      <c r="H287" s="209">
        <v>7.5499999999999998</v>
      </c>
      <c r="I287" s="210"/>
      <c r="J287" s="211">
        <f>ROUND(I287*H287,2)</f>
        <v>0</v>
      </c>
      <c r="K287" s="207" t="s">
        <v>163</v>
      </c>
      <c r="L287" s="45"/>
      <c r="M287" s="212" t="s">
        <v>19</v>
      </c>
      <c r="N287" s="213" t="s">
        <v>49</v>
      </c>
      <c r="O287" s="85"/>
      <c r="P287" s="214">
        <f>O287*H287</f>
        <v>0</v>
      </c>
      <c r="Q287" s="214">
        <v>0.10199999999999999</v>
      </c>
      <c r="R287" s="214">
        <f>Q287*H287</f>
        <v>0.7700999999999999</v>
      </c>
      <c r="S287" s="214">
        <v>0</v>
      </c>
      <c r="T287" s="215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16" t="s">
        <v>164</v>
      </c>
      <c r="AT287" s="216" t="s">
        <v>159</v>
      </c>
      <c r="AU287" s="216" t="s">
        <v>88</v>
      </c>
      <c r="AY287" s="18" t="s">
        <v>157</v>
      </c>
      <c r="BE287" s="217">
        <f>IF(N287="základní",J287,0)</f>
        <v>0</v>
      </c>
      <c r="BF287" s="217">
        <f>IF(N287="snížená",J287,0)</f>
        <v>0</v>
      </c>
      <c r="BG287" s="217">
        <f>IF(N287="zákl. přenesená",J287,0)</f>
        <v>0</v>
      </c>
      <c r="BH287" s="217">
        <f>IF(N287="sníž. přenesená",J287,0)</f>
        <v>0</v>
      </c>
      <c r="BI287" s="217">
        <f>IF(N287="nulová",J287,0)</f>
        <v>0</v>
      </c>
      <c r="BJ287" s="18" t="s">
        <v>86</v>
      </c>
      <c r="BK287" s="217">
        <f>ROUND(I287*H287,2)</f>
        <v>0</v>
      </c>
      <c r="BL287" s="18" t="s">
        <v>164</v>
      </c>
      <c r="BM287" s="216" t="s">
        <v>2601</v>
      </c>
    </row>
    <row r="288" s="2" customFormat="1">
      <c r="A288" s="39"/>
      <c r="B288" s="40"/>
      <c r="C288" s="41"/>
      <c r="D288" s="218" t="s">
        <v>166</v>
      </c>
      <c r="E288" s="41"/>
      <c r="F288" s="219" t="s">
        <v>2602</v>
      </c>
      <c r="G288" s="41"/>
      <c r="H288" s="41"/>
      <c r="I288" s="220"/>
      <c r="J288" s="41"/>
      <c r="K288" s="41"/>
      <c r="L288" s="45"/>
      <c r="M288" s="221"/>
      <c r="N288" s="222"/>
      <c r="O288" s="85"/>
      <c r="P288" s="85"/>
      <c r="Q288" s="85"/>
      <c r="R288" s="85"/>
      <c r="S288" s="85"/>
      <c r="T288" s="86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166</v>
      </c>
      <c r="AU288" s="18" t="s">
        <v>88</v>
      </c>
    </row>
    <row r="289" s="13" customFormat="1">
      <c r="A289" s="13"/>
      <c r="B289" s="225"/>
      <c r="C289" s="226"/>
      <c r="D289" s="223" t="s">
        <v>170</v>
      </c>
      <c r="E289" s="227" t="s">
        <v>19</v>
      </c>
      <c r="F289" s="228" t="s">
        <v>2603</v>
      </c>
      <c r="G289" s="226"/>
      <c r="H289" s="229">
        <v>7.5499999999999998</v>
      </c>
      <c r="I289" s="230"/>
      <c r="J289" s="226"/>
      <c r="K289" s="226"/>
      <c r="L289" s="231"/>
      <c r="M289" s="232"/>
      <c r="N289" s="233"/>
      <c r="O289" s="233"/>
      <c r="P289" s="233"/>
      <c r="Q289" s="233"/>
      <c r="R289" s="233"/>
      <c r="S289" s="233"/>
      <c r="T289" s="23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5" t="s">
        <v>170</v>
      </c>
      <c r="AU289" s="235" t="s">
        <v>88</v>
      </c>
      <c r="AV289" s="13" t="s">
        <v>88</v>
      </c>
      <c r="AW289" s="13" t="s">
        <v>37</v>
      </c>
      <c r="AX289" s="13" t="s">
        <v>78</v>
      </c>
      <c r="AY289" s="235" t="s">
        <v>157</v>
      </c>
    </row>
    <row r="290" s="12" customFormat="1" ht="22.8" customHeight="1">
      <c r="A290" s="12"/>
      <c r="B290" s="189"/>
      <c r="C290" s="190"/>
      <c r="D290" s="191" t="s">
        <v>77</v>
      </c>
      <c r="E290" s="203" t="s">
        <v>220</v>
      </c>
      <c r="F290" s="203" t="s">
        <v>812</v>
      </c>
      <c r="G290" s="190"/>
      <c r="H290" s="190"/>
      <c r="I290" s="193"/>
      <c r="J290" s="204">
        <f>BK290</f>
        <v>0</v>
      </c>
      <c r="K290" s="190"/>
      <c r="L290" s="195"/>
      <c r="M290" s="196"/>
      <c r="N290" s="197"/>
      <c r="O290" s="197"/>
      <c r="P290" s="198">
        <f>SUM(P291:P309)</f>
        <v>0</v>
      </c>
      <c r="Q290" s="197"/>
      <c r="R290" s="198">
        <f>SUM(R291:R309)</f>
        <v>0.81896200000000008</v>
      </c>
      <c r="S290" s="197"/>
      <c r="T290" s="199">
        <f>SUM(T291:T309)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00" t="s">
        <v>86</v>
      </c>
      <c r="AT290" s="201" t="s">
        <v>77</v>
      </c>
      <c r="AU290" s="201" t="s">
        <v>86</v>
      </c>
      <c r="AY290" s="200" t="s">
        <v>157</v>
      </c>
      <c r="BK290" s="202">
        <f>SUM(BK291:BK309)</f>
        <v>0</v>
      </c>
    </row>
    <row r="291" s="2" customFormat="1" ht="37.8" customHeight="1">
      <c r="A291" s="39"/>
      <c r="B291" s="40"/>
      <c r="C291" s="205" t="s">
        <v>541</v>
      </c>
      <c r="D291" s="205" t="s">
        <v>159</v>
      </c>
      <c r="E291" s="206" t="s">
        <v>814</v>
      </c>
      <c r="F291" s="207" t="s">
        <v>815</v>
      </c>
      <c r="G291" s="208" t="s">
        <v>320</v>
      </c>
      <c r="H291" s="209">
        <v>7.5</v>
      </c>
      <c r="I291" s="210"/>
      <c r="J291" s="211">
        <f>ROUND(I291*H291,2)</f>
        <v>0</v>
      </c>
      <c r="K291" s="207" t="s">
        <v>163</v>
      </c>
      <c r="L291" s="45"/>
      <c r="M291" s="212" t="s">
        <v>19</v>
      </c>
      <c r="N291" s="213" t="s">
        <v>49</v>
      </c>
      <c r="O291" s="85"/>
      <c r="P291" s="214">
        <f>O291*H291</f>
        <v>0</v>
      </c>
      <c r="Q291" s="214">
        <v>0.089779999999999999</v>
      </c>
      <c r="R291" s="214">
        <f>Q291*H291</f>
        <v>0.67335</v>
      </c>
      <c r="S291" s="214">
        <v>0</v>
      </c>
      <c r="T291" s="215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16" t="s">
        <v>164</v>
      </c>
      <c r="AT291" s="216" t="s">
        <v>159</v>
      </c>
      <c r="AU291" s="216" t="s">
        <v>88</v>
      </c>
      <c r="AY291" s="18" t="s">
        <v>157</v>
      </c>
      <c r="BE291" s="217">
        <f>IF(N291="základní",J291,0)</f>
        <v>0</v>
      </c>
      <c r="BF291" s="217">
        <f>IF(N291="snížená",J291,0)</f>
        <v>0</v>
      </c>
      <c r="BG291" s="217">
        <f>IF(N291="zákl. přenesená",J291,0)</f>
        <v>0</v>
      </c>
      <c r="BH291" s="217">
        <f>IF(N291="sníž. přenesená",J291,0)</f>
        <v>0</v>
      </c>
      <c r="BI291" s="217">
        <f>IF(N291="nulová",J291,0)</f>
        <v>0</v>
      </c>
      <c r="BJ291" s="18" t="s">
        <v>86</v>
      </c>
      <c r="BK291" s="217">
        <f>ROUND(I291*H291,2)</f>
        <v>0</v>
      </c>
      <c r="BL291" s="18" t="s">
        <v>164</v>
      </c>
      <c r="BM291" s="216" t="s">
        <v>2604</v>
      </c>
    </row>
    <row r="292" s="2" customFormat="1">
      <c r="A292" s="39"/>
      <c r="B292" s="40"/>
      <c r="C292" s="41"/>
      <c r="D292" s="218" t="s">
        <v>166</v>
      </c>
      <c r="E292" s="41"/>
      <c r="F292" s="219" t="s">
        <v>817</v>
      </c>
      <c r="G292" s="41"/>
      <c r="H292" s="41"/>
      <c r="I292" s="220"/>
      <c r="J292" s="41"/>
      <c r="K292" s="41"/>
      <c r="L292" s="45"/>
      <c r="M292" s="221"/>
      <c r="N292" s="222"/>
      <c r="O292" s="85"/>
      <c r="P292" s="85"/>
      <c r="Q292" s="85"/>
      <c r="R292" s="85"/>
      <c r="S292" s="85"/>
      <c r="T292" s="86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166</v>
      </c>
      <c r="AU292" s="18" t="s">
        <v>88</v>
      </c>
    </row>
    <row r="293" s="13" customFormat="1">
      <c r="A293" s="13"/>
      <c r="B293" s="225"/>
      <c r="C293" s="226"/>
      <c r="D293" s="223" t="s">
        <v>170</v>
      </c>
      <c r="E293" s="227" t="s">
        <v>19</v>
      </c>
      <c r="F293" s="228" t="s">
        <v>2605</v>
      </c>
      <c r="G293" s="226"/>
      <c r="H293" s="229">
        <v>7.5</v>
      </c>
      <c r="I293" s="230"/>
      <c r="J293" s="226"/>
      <c r="K293" s="226"/>
      <c r="L293" s="231"/>
      <c r="M293" s="232"/>
      <c r="N293" s="233"/>
      <c r="O293" s="233"/>
      <c r="P293" s="233"/>
      <c r="Q293" s="233"/>
      <c r="R293" s="233"/>
      <c r="S293" s="233"/>
      <c r="T293" s="23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5" t="s">
        <v>170</v>
      </c>
      <c r="AU293" s="235" t="s">
        <v>88</v>
      </c>
      <c r="AV293" s="13" t="s">
        <v>88</v>
      </c>
      <c r="AW293" s="13" t="s">
        <v>37</v>
      </c>
      <c r="AX293" s="13" t="s">
        <v>78</v>
      </c>
      <c r="AY293" s="235" t="s">
        <v>157</v>
      </c>
    </row>
    <row r="294" s="2" customFormat="1" ht="16.5" customHeight="1">
      <c r="A294" s="39"/>
      <c r="B294" s="40"/>
      <c r="C294" s="236" t="s">
        <v>548</v>
      </c>
      <c r="D294" s="236" t="s">
        <v>242</v>
      </c>
      <c r="E294" s="237" t="s">
        <v>820</v>
      </c>
      <c r="F294" s="238" t="s">
        <v>821</v>
      </c>
      <c r="G294" s="239" t="s">
        <v>162</v>
      </c>
      <c r="H294" s="240">
        <v>0.59999999999999998</v>
      </c>
      <c r="I294" s="241"/>
      <c r="J294" s="242">
        <f>ROUND(I294*H294,2)</f>
        <v>0</v>
      </c>
      <c r="K294" s="238" t="s">
        <v>163</v>
      </c>
      <c r="L294" s="243"/>
      <c r="M294" s="244" t="s">
        <v>19</v>
      </c>
      <c r="N294" s="245" t="s">
        <v>49</v>
      </c>
      <c r="O294" s="85"/>
      <c r="P294" s="214">
        <f>O294*H294</f>
        <v>0</v>
      </c>
      <c r="Q294" s="214">
        <v>0.222</v>
      </c>
      <c r="R294" s="214">
        <f>Q294*H294</f>
        <v>0.13319999999999999</v>
      </c>
      <c r="S294" s="214">
        <v>0</v>
      </c>
      <c r="T294" s="215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16" t="s">
        <v>214</v>
      </c>
      <c r="AT294" s="216" t="s">
        <v>242</v>
      </c>
      <c r="AU294" s="216" t="s">
        <v>88</v>
      </c>
      <c r="AY294" s="18" t="s">
        <v>157</v>
      </c>
      <c r="BE294" s="217">
        <f>IF(N294="základní",J294,0)</f>
        <v>0</v>
      </c>
      <c r="BF294" s="217">
        <f>IF(N294="snížená",J294,0)</f>
        <v>0</v>
      </c>
      <c r="BG294" s="217">
        <f>IF(N294="zákl. přenesená",J294,0)</f>
        <v>0</v>
      </c>
      <c r="BH294" s="217">
        <f>IF(N294="sníž. přenesená",J294,0)</f>
        <v>0</v>
      </c>
      <c r="BI294" s="217">
        <f>IF(N294="nulová",J294,0)</f>
        <v>0</v>
      </c>
      <c r="BJ294" s="18" t="s">
        <v>86</v>
      </c>
      <c r="BK294" s="217">
        <f>ROUND(I294*H294,2)</f>
        <v>0</v>
      </c>
      <c r="BL294" s="18" t="s">
        <v>164</v>
      </c>
      <c r="BM294" s="216" t="s">
        <v>2606</v>
      </c>
    </row>
    <row r="295" s="13" customFormat="1">
      <c r="A295" s="13"/>
      <c r="B295" s="225"/>
      <c r="C295" s="226"/>
      <c r="D295" s="223" t="s">
        <v>170</v>
      </c>
      <c r="E295" s="227" t="s">
        <v>19</v>
      </c>
      <c r="F295" s="228" t="s">
        <v>2607</v>
      </c>
      <c r="G295" s="226"/>
      <c r="H295" s="229">
        <v>0.59999999999999998</v>
      </c>
      <c r="I295" s="230"/>
      <c r="J295" s="226"/>
      <c r="K295" s="226"/>
      <c r="L295" s="231"/>
      <c r="M295" s="232"/>
      <c r="N295" s="233"/>
      <c r="O295" s="233"/>
      <c r="P295" s="233"/>
      <c r="Q295" s="233"/>
      <c r="R295" s="233"/>
      <c r="S295" s="233"/>
      <c r="T295" s="23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5" t="s">
        <v>170</v>
      </c>
      <c r="AU295" s="235" t="s">
        <v>88</v>
      </c>
      <c r="AV295" s="13" t="s">
        <v>88</v>
      </c>
      <c r="AW295" s="13" t="s">
        <v>37</v>
      </c>
      <c r="AX295" s="13" t="s">
        <v>78</v>
      </c>
      <c r="AY295" s="235" t="s">
        <v>157</v>
      </c>
    </row>
    <row r="296" s="2" customFormat="1" ht="24.15" customHeight="1">
      <c r="A296" s="39"/>
      <c r="B296" s="40"/>
      <c r="C296" s="205" t="s">
        <v>554</v>
      </c>
      <c r="D296" s="205" t="s">
        <v>159</v>
      </c>
      <c r="E296" s="206" t="s">
        <v>825</v>
      </c>
      <c r="F296" s="207" t="s">
        <v>826</v>
      </c>
      <c r="G296" s="208" t="s">
        <v>162</v>
      </c>
      <c r="H296" s="209">
        <v>15</v>
      </c>
      <c r="I296" s="210"/>
      <c r="J296" s="211">
        <f>ROUND(I296*H296,2)</f>
        <v>0</v>
      </c>
      <c r="K296" s="207" t="s">
        <v>175</v>
      </c>
      <c r="L296" s="45"/>
      <c r="M296" s="212" t="s">
        <v>19</v>
      </c>
      <c r="N296" s="213" t="s">
        <v>49</v>
      </c>
      <c r="O296" s="85"/>
      <c r="P296" s="214">
        <f>O296*H296</f>
        <v>0</v>
      </c>
      <c r="Q296" s="214">
        <v>0</v>
      </c>
      <c r="R296" s="214">
        <f>Q296*H296</f>
        <v>0</v>
      </c>
      <c r="S296" s="214">
        <v>0</v>
      </c>
      <c r="T296" s="215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16" t="s">
        <v>164</v>
      </c>
      <c r="AT296" s="216" t="s">
        <v>159</v>
      </c>
      <c r="AU296" s="216" t="s">
        <v>88</v>
      </c>
      <c r="AY296" s="18" t="s">
        <v>157</v>
      </c>
      <c r="BE296" s="217">
        <f>IF(N296="základní",J296,0)</f>
        <v>0</v>
      </c>
      <c r="BF296" s="217">
        <f>IF(N296="snížená",J296,0)</f>
        <v>0</v>
      </c>
      <c r="BG296" s="217">
        <f>IF(N296="zákl. přenesená",J296,0)</f>
        <v>0</v>
      </c>
      <c r="BH296" s="217">
        <f>IF(N296="sníž. přenesená",J296,0)</f>
        <v>0</v>
      </c>
      <c r="BI296" s="217">
        <f>IF(N296="nulová",J296,0)</f>
        <v>0</v>
      </c>
      <c r="BJ296" s="18" t="s">
        <v>86</v>
      </c>
      <c r="BK296" s="217">
        <f>ROUND(I296*H296,2)</f>
        <v>0</v>
      </c>
      <c r="BL296" s="18" t="s">
        <v>164</v>
      </c>
      <c r="BM296" s="216" t="s">
        <v>2608</v>
      </c>
    </row>
    <row r="297" s="2" customFormat="1">
      <c r="A297" s="39"/>
      <c r="B297" s="40"/>
      <c r="C297" s="41"/>
      <c r="D297" s="218" t="s">
        <v>166</v>
      </c>
      <c r="E297" s="41"/>
      <c r="F297" s="219" t="s">
        <v>828</v>
      </c>
      <c r="G297" s="41"/>
      <c r="H297" s="41"/>
      <c r="I297" s="220"/>
      <c r="J297" s="41"/>
      <c r="K297" s="41"/>
      <c r="L297" s="45"/>
      <c r="M297" s="221"/>
      <c r="N297" s="222"/>
      <c r="O297" s="85"/>
      <c r="P297" s="85"/>
      <c r="Q297" s="85"/>
      <c r="R297" s="85"/>
      <c r="S297" s="85"/>
      <c r="T297" s="86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166</v>
      </c>
      <c r="AU297" s="18" t="s">
        <v>88</v>
      </c>
    </row>
    <row r="298" s="13" customFormat="1">
      <c r="A298" s="13"/>
      <c r="B298" s="225"/>
      <c r="C298" s="226"/>
      <c r="D298" s="223" t="s">
        <v>170</v>
      </c>
      <c r="E298" s="227" t="s">
        <v>19</v>
      </c>
      <c r="F298" s="228" t="s">
        <v>2609</v>
      </c>
      <c r="G298" s="226"/>
      <c r="H298" s="229">
        <v>15</v>
      </c>
      <c r="I298" s="230"/>
      <c r="J298" s="226"/>
      <c r="K298" s="226"/>
      <c r="L298" s="231"/>
      <c r="M298" s="232"/>
      <c r="N298" s="233"/>
      <c r="O298" s="233"/>
      <c r="P298" s="233"/>
      <c r="Q298" s="233"/>
      <c r="R298" s="233"/>
      <c r="S298" s="233"/>
      <c r="T298" s="23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5" t="s">
        <v>170</v>
      </c>
      <c r="AU298" s="235" t="s">
        <v>88</v>
      </c>
      <c r="AV298" s="13" t="s">
        <v>88</v>
      </c>
      <c r="AW298" s="13" t="s">
        <v>37</v>
      </c>
      <c r="AX298" s="13" t="s">
        <v>78</v>
      </c>
      <c r="AY298" s="235" t="s">
        <v>157</v>
      </c>
    </row>
    <row r="299" s="2" customFormat="1" ht="24.15" customHeight="1">
      <c r="A299" s="39"/>
      <c r="B299" s="40"/>
      <c r="C299" s="205" t="s">
        <v>560</v>
      </c>
      <c r="D299" s="205" t="s">
        <v>159</v>
      </c>
      <c r="E299" s="206" t="s">
        <v>831</v>
      </c>
      <c r="F299" s="207" t="s">
        <v>832</v>
      </c>
      <c r="G299" s="208" t="s">
        <v>162</v>
      </c>
      <c r="H299" s="209">
        <v>21.867999999999999</v>
      </c>
      <c r="I299" s="210"/>
      <c r="J299" s="211">
        <f>ROUND(I299*H299,2)</f>
        <v>0</v>
      </c>
      <c r="K299" s="207" t="s">
        <v>175</v>
      </c>
      <c r="L299" s="45"/>
      <c r="M299" s="212" t="s">
        <v>19</v>
      </c>
      <c r="N299" s="213" t="s">
        <v>49</v>
      </c>
      <c r="O299" s="85"/>
      <c r="P299" s="214">
        <f>O299*H299</f>
        <v>0</v>
      </c>
      <c r="Q299" s="214">
        <v>0</v>
      </c>
      <c r="R299" s="214">
        <f>Q299*H299</f>
        <v>0</v>
      </c>
      <c r="S299" s="214">
        <v>0</v>
      </c>
      <c r="T299" s="215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16" t="s">
        <v>164</v>
      </c>
      <c r="AT299" s="216" t="s">
        <v>159</v>
      </c>
      <c r="AU299" s="216" t="s">
        <v>88</v>
      </c>
      <c r="AY299" s="18" t="s">
        <v>157</v>
      </c>
      <c r="BE299" s="217">
        <f>IF(N299="základní",J299,0)</f>
        <v>0</v>
      </c>
      <c r="BF299" s="217">
        <f>IF(N299="snížená",J299,0)</f>
        <v>0</v>
      </c>
      <c r="BG299" s="217">
        <f>IF(N299="zákl. přenesená",J299,0)</f>
        <v>0</v>
      </c>
      <c r="BH299" s="217">
        <f>IF(N299="sníž. přenesená",J299,0)</f>
        <v>0</v>
      </c>
      <c r="BI299" s="217">
        <f>IF(N299="nulová",J299,0)</f>
        <v>0</v>
      </c>
      <c r="BJ299" s="18" t="s">
        <v>86</v>
      </c>
      <c r="BK299" s="217">
        <f>ROUND(I299*H299,2)</f>
        <v>0</v>
      </c>
      <c r="BL299" s="18" t="s">
        <v>164</v>
      </c>
      <c r="BM299" s="216" t="s">
        <v>2610</v>
      </c>
    </row>
    <row r="300" s="2" customFormat="1">
      <c r="A300" s="39"/>
      <c r="B300" s="40"/>
      <c r="C300" s="41"/>
      <c r="D300" s="218" t="s">
        <v>166</v>
      </c>
      <c r="E300" s="41"/>
      <c r="F300" s="219" t="s">
        <v>834</v>
      </c>
      <c r="G300" s="41"/>
      <c r="H300" s="41"/>
      <c r="I300" s="220"/>
      <c r="J300" s="41"/>
      <c r="K300" s="41"/>
      <c r="L300" s="45"/>
      <c r="M300" s="221"/>
      <c r="N300" s="222"/>
      <c r="O300" s="85"/>
      <c r="P300" s="85"/>
      <c r="Q300" s="85"/>
      <c r="R300" s="85"/>
      <c r="S300" s="85"/>
      <c r="T300" s="86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166</v>
      </c>
      <c r="AU300" s="18" t="s">
        <v>88</v>
      </c>
    </row>
    <row r="301" s="13" customFormat="1">
      <c r="A301" s="13"/>
      <c r="B301" s="225"/>
      <c r="C301" s="226"/>
      <c r="D301" s="223" t="s">
        <v>170</v>
      </c>
      <c r="E301" s="227" t="s">
        <v>19</v>
      </c>
      <c r="F301" s="228" t="s">
        <v>2611</v>
      </c>
      <c r="G301" s="226"/>
      <c r="H301" s="229">
        <v>7.5499999999999998</v>
      </c>
      <c r="I301" s="230"/>
      <c r="J301" s="226"/>
      <c r="K301" s="226"/>
      <c r="L301" s="231"/>
      <c r="M301" s="232"/>
      <c r="N301" s="233"/>
      <c r="O301" s="233"/>
      <c r="P301" s="233"/>
      <c r="Q301" s="233"/>
      <c r="R301" s="233"/>
      <c r="S301" s="233"/>
      <c r="T301" s="23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5" t="s">
        <v>170</v>
      </c>
      <c r="AU301" s="235" t="s">
        <v>88</v>
      </c>
      <c r="AV301" s="13" t="s">
        <v>88</v>
      </c>
      <c r="AW301" s="13" t="s">
        <v>37</v>
      </c>
      <c r="AX301" s="13" t="s">
        <v>78</v>
      </c>
      <c r="AY301" s="235" t="s">
        <v>157</v>
      </c>
    </row>
    <row r="302" s="13" customFormat="1">
      <c r="A302" s="13"/>
      <c r="B302" s="225"/>
      <c r="C302" s="226"/>
      <c r="D302" s="223" t="s">
        <v>170</v>
      </c>
      <c r="E302" s="227" t="s">
        <v>19</v>
      </c>
      <c r="F302" s="228" t="s">
        <v>2612</v>
      </c>
      <c r="G302" s="226"/>
      <c r="H302" s="229">
        <v>14.318</v>
      </c>
      <c r="I302" s="230"/>
      <c r="J302" s="226"/>
      <c r="K302" s="226"/>
      <c r="L302" s="231"/>
      <c r="M302" s="232"/>
      <c r="N302" s="233"/>
      <c r="O302" s="233"/>
      <c r="P302" s="233"/>
      <c r="Q302" s="233"/>
      <c r="R302" s="233"/>
      <c r="S302" s="233"/>
      <c r="T302" s="23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5" t="s">
        <v>170</v>
      </c>
      <c r="AU302" s="235" t="s">
        <v>88</v>
      </c>
      <c r="AV302" s="13" t="s">
        <v>88</v>
      </c>
      <c r="AW302" s="13" t="s">
        <v>37</v>
      </c>
      <c r="AX302" s="13" t="s">
        <v>78</v>
      </c>
      <c r="AY302" s="235" t="s">
        <v>157</v>
      </c>
    </row>
    <row r="303" s="2" customFormat="1" ht="24.15" customHeight="1">
      <c r="A303" s="39"/>
      <c r="B303" s="40"/>
      <c r="C303" s="205" t="s">
        <v>566</v>
      </c>
      <c r="D303" s="205" t="s">
        <v>159</v>
      </c>
      <c r="E303" s="206" t="s">
        <v>838</v>
      </c>
      <c r="F303" s="207" t="s">
        <v>839</v>
      </c>
      <c r="G303" s="208" t="s">
        <v>162</v>
      </c>
      <c r="H303" s="209">
        <v>7.5499999999999998</v>
      </c>
      <c r="I303" s="210"/>
      <c r="J303" s="211">
        <f>ROUND(I303*H303,2)</f>
        <v>0</v>
      </c>
      <c r="K303" s="207" t="s">
        <v>163</v>
      </c>
      <c r="L303" s="45"/>
      <c r="M303" s="212" t="s">
        <v>19</v>
      </c>
      <c r="N303" s="213" t="s">
        <v>49</v>
      </c>
      <c r="O303" s="85"/>
      <c r="P303" s="214">
        <f>O303*H303</f>
        <v>0</v>
      </c>
      <c r="Q303" s="214">
        <v>4.0000000000000003E-05</v>
      </c>
      <c r="R303" s="214">
        <f>Q303*H303</f>
        <v>0.00030200000000000002</v>
      </c>
      <c r="S303" s="214">
        <v>0</v>
      </c>
      <c r="T303" s="215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16" t="s">
        <v>164</v>
      </c>
      <c r="AT303" s="216" t="s">
        <v>159</v>
      </c>
      <c r="AU303" s="216" t="s">
        <v>88</v>
      </c>
      <c r="AY303" s="18" t="s">
        <v>157</v>
      </c>
      <c r="BE303" s="217">
        <f>IF(N303="základní",J303,0)</f>
        <v>0</v>
      </c>
      <c r="BF303" s="217">
        <f>IF(N303="snížená",J303,0)</f>
        <v>0</v>
      </c>
      <c r="BG303" s="217">
        <f>IF(N303="zákl. přenesená",J303,0)</f>
        <v>0</v>
      </c>
      <c r="BH303" s="217">
        <f>IF(N303="sníž. přenesená",J303,0)</f>
        <v>0</v>
      </c>
      <c r="BI303" s="217">
        <f>IF(N303="nulová",J303,0)</f>
        <v>0</v>
      </c>
      <c r="BJ303" s="18" t="s">
        <v>86</v>
      </c>
      <c r="BK303" s="217">
        <f>ROUND(I303*H303,2)</f>
        <v>0</v>
      </c>
      <c r="BL303" s="18" t="s">
        <v>164</v>
      </c>
      <c r="BM303" s="216" t="s">
        <v>2613</v>
      </c>
    </row>
    <row r="304" s="2" customFormat="1">
      <c r="A304" s="39"/>
      <c r="B304" s="40"/>
      <c r="C304" s="41"/>
      <c r="D304" s="218" t="s">
        <v>166</v>
      </c>
      <c r="E304" s="41"/>
      <c r="F304" s="219" t="s">
        <v>841</v>
      </c>
      <c r="G304" s="41"/>
      <c r="H304" s="41"/>
      <c r="I304" s="220"/>
      <c r="J304" s="41"/>
      <c r="K304" s="41"/>
      <c r="L304" s="45"/>
      <c r="M304" s="221"/>
      <c r="N304" s="222"/>
      <c r="O304" s="85"/>
      <c r="P304" s="85"/>
      <c r="Q304" s="85"/>
      <c r="R304" s="85"/>
      <c r="S304" s="85"/>
      <c r="T304" s="86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166</v>
      </c>
      <c r="AU304" s="18" t="s">
        <v>88</v>
      </c>
    </row>
    <row r="305" s="13" customFormat="1">
      <c r="A305" s="13"/>
      <c r="B305" s="225"/>
      <c r="C305" s="226"/>
      <c r="D305" s="223" t="s">
        <v>170</v>
      </c>
      <c r="E305" s="227" t="s">
        <v>19</v>
      </c>
      <c r="F305" s="228" t="s">
        <v>2614</v>
      </c>
      <c r="G305" s="226"/>
      <c r="H305" s="229">
        <v>7.5499999999999998</v>
      </c>
      <c r="I305" s="230"/>
      <c r="J305" s="226"/>
      <c r="K305" s="226"/>
      <c r="L305" s="231"/>
      <c r="M305" s="232"/>
      <c r="N305" s="233"/>
      <c r="O305" s="233"/>
      <c r="P305" s="233"/>
      <c r="Q305" s="233"/>
      <c r="R305" s="233"/>
      <c r="S305" s="233"/>
      <c r="T305" s="234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5" t="s">
        <v>170</v>
      </c>
      <c r="AU305" s="235" t="s">
        <v>88</v>
      </c>
      <c r="AV305" s="13" t="s">
        <v>88</v>
      </c>
      <c r="AW305" s="13" t="s">
        <v>37</v>
      </c>
      <c r="AX305" s="13" t="s">
        <v>78</v>
      </c>
      <c r="AY305" s="235" t="s">
        <v>157</v>
      </c>
    </row>
    <row r="306" s="2" customFormat="1" ht="16.5" customHeight="1">
      <c r="A306" s="39"/>
      <c r="B306" s="40"/>
      <c r="C306" s="205" t="s">
        <v>571</v>
      </c>
      <c r="D306" s="205" t="s">
        <v>159</v>
      </c>
      <c r="E306" s="206" t="s">
        <v>855</v>
      </c>
      <c r="F306" s="207" t="s">
        <v>856</v>
      </c>
      <c r="G306" s="208" t="s">
        <v>271</v>
      </c>
      <c r="H306" s="209">
        <v>1</v>
      </c>
      <c r="I306" s="210"/>
      <c r="J306" s="211">
        <f>ROUND(I306*H306,2)</f>
        <v>0</v>
      </c>
      <c r="K306" s="207" t="s">
        <v>175</v>
      </c>
      <c r="L306" s="45"/>
      <c r="M306" s="212" t="s">
        <v>19</v>
      </c>
      <c r="N306" s="213" t="s">
        <v>49</v>
      </c>
      <c r="O306" s="85"/>
      <c r="P306" s="214">
        <f>O306*H306</f>
        <v>0</v>
      </c>
      <c r="Q306" s="214">
        <v>0.00011</v>
      </c>
      <c r="R306" s="214">
        <f>Q306*H306</f>
        <v>0.00011</v>
      </c>
      <c r="S306" s="214">
        <v>0</v>
      </c>
      <c r="T306" s="215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16" t="s">
        <v>164</v>
      </c>
      <c r="AT306" s="216" t="s">
        <v>159</v>
      </c>
      <c r="AU306" s="216" t="s">
        <v>88</v>
      </c>
      <c r="AY306" s="18" t="s">
        <v>157</v>
      </c>
      <c r="BE306" s="217">
        <f>IF(N306="základní",J306,0)</f>
        <v>0</v>
      </c>
      <c r="BF306" s="217">
        <f>IF(N306="snížená",J306,0)</f>
        <v>0</v>
      </c>
      <c r="BG306" s="217">
        <f>IF(N306="zákl. přenesená",J306,0)</f>
        <v>0</v>
      </c>
      <c r="BH306" s="217">
        <f>IF(N306="sníž. přenesená",J306,0)</f>
        <v>0</v>
      </c>
      <c r="BI306" s="217">
        <f>IF(N306="nulová",J306,0)</f>
        <v>0</v>
      </c>
      <c r="BJ306" s="18" t="s">
        <v>86</v>
      </c>
      <c r="BK306" s="217">
        <f>ROUND(I306*H306,2)</f>
        <v>0</v>
      </c>
      <c r="BL306" s="18" t="s">
        <v>164</v>
      </c>
      <c r="BM306" s="216" t="s">
        <v>2615</v>
      </c>
    </row>
    <row r="307" s="2" customFormat="1">
      <c r="A307" s="39"/>
      <c r="B307" s="40"/>
      <c r="C307" s="41"/>
      <c r="D307" s="218" t="s">
        <v>166</v>
      </c>
      <c r="E307" s="41"/>
      <c r="F307" s="219" t="s">
        <v>858</v>
      </c>
      <c r="G307" s="41"/>
      <c r="H307" s="41"/>
      <c r="I307" s="220"/>
      <c r="J307" s="41"/>
      <c r="K307" s="41"/>
      <c r="L307" s="45"/>
      <c r="M307" s="221"/>
      <c r="N307" s="222"/>
      <c r="O307" s="85"/>
      <c r="P307" s="85"/>
      <c r="Q307" s="85"/>
      <c r="R307" s="85"/>
      <c r="S307" s="85"/>
      <c r="T307" s="86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166</v>
      </c>
      <c r="AU307" s="18" t="s">
        <v>88</v>
      </c>
    </row>
    <row r="308" s="2" customFormat="1" ht="16.5" customHeight="1">
      <c r="A308" s="39"/>
      <c r="B308" s="40"/>
      <c r="C308" s="236" t="s">
        <v>577</v>
      </c>
      <c r="D308" s="236" t="s">
        <v>242</v>
      </c>
      <c r="E308" s="237" t="s">
        <v>860</v>
      </c>
      <c r="F308" s="238" t="s">
        <v>861</v>
      </c>
      <c r="G308" s="239" t="s">
        <v>271</v>
      </c>
      <c r="H308" s="240">
        <v>1</v>
      </c>
      <c r="I308" s="241"/>
      <c r="J308" s="242">
        <f>ROUND(I308*H308,2)</f>
        <v>0</v>
      </c>
      <c r="K308" s="238" t="s">
        <v>175</v>
      </c>
      <c r="L308" s="243"/>
      <c r="M308" s="244" t="s">
        <v>19</v>
      </c>
      <c r="N308" s="245" t="s">
        <v>49</v>
      </c>
      <c r="O308" s="85"/>
      <c r="P308" s="214">
        <f>O308*H308</f>
        <v>0</v>
      </c>
      <c r="Q308" s="214">
        <v>0.012</v>
      </c>
      <c r="R308" s="214">
        <f>Q308*H308</f>
        <v>0.012</v>
      </c>
      <c r="S308" s="214">
        <v>0</v>
      </c>
      <c r="T308" s="215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16" t="s">
        <v>214</v>
      </c>
      <c r="AT308" s="216" t="s">
        <v>242</v>
      </c>
      <c r="AU308" s="216" t="s">
        <v>88</v>
      </c>
      <c r="AY308" s="18" t="s">
        <v>157</v>
      </c>
      <c r="BE308" s="217">
        <f>IF(N308="základní",J308,0)</f>
        <v>0</v>
      </c>
      <c r="BF308" s="217">
        <f>IF(N308="snížená",J308,0)</f>
        <v>0</v>
      </c>
      <c r="BG308" s="217">
        <f>IF(N308="zákl. přenesená",J308,0)</f>
        <v>0</v>
      </c>
      <c r="BH308" s="217">
        <f>IF(N308="sníž. přenesená",J308,0)</f>
        <v>0</v>
      </c>
      <c r="BI308" s="217">
        <f>IF(N308="nulová",J308,0)</f>
        <v>0</v>
      </c>
      <c r="BJ308" s="18" t="s">
        <v>86</v>
      </c>
      <c r="BK308" s="217">
        <f>ROUND(I308*H308,2)</f>
        <v>0</v>
      </c>
      <c r="BL308" s="18" t="s">
        <v>164</v>
      </c>
      <c r="BM308" s="216" t="s">
        <v>2616</v>
      </c>
    </row>
    <row r="309" s="13" customFormat="1">
      <c r="A309" s="13"/>
      <c r="B309" s="225"/>
      <c r="C309" s="226"/>
      <c r="D309" s="223" t="s">
        <v>170</v>
      </c>
      <c r="E309" s="227" t="s">
        <v>19</v>
      </c>
      <c r="F309" s="228" t="s">
        <v>274</v>
      </c>
      <c r="G309" s="226"/>
      <c r="H309" s="229">
        <v>1</v>
      </c>
      <c r="I309" s="230"/>
      <c r="J309" s="226"/>
      <c r="K309" s="226"/>
      <c r="L309" s="231"/>
      <c r="M309" s="232"/>
      <c r="N309" s="233"/>
      <c r="O309" s="233"/>
      <c r="P309" s="233"/>
      <c r="Q309" s="233"/>
      <c r="R309" s="233"/>
      <c r="S309" s="233"/>
      <c r="T309" s="23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5" t="s">
        <v>170</v>
      </c>
      <c r="AU309" s="235" t="s">
        <v>88</v>
      </c>
      <c r="AV309" s="13" t="s">
        <v>88</v>
      </c>
      <c r="AW309" s="13" t="s">
        <v>37</v>
      </c>
      <c r="AX309" s="13" t="s">
        <v>78</v>
      </c>
      <c r="AY309" s="235" t="s">
        <v>157</v>
      </c>
    </row>
    <row r="310" s="12" customFormat="1" ht="22.8" customHeight="1">
      <c r="A310" s="12"/>
      <c r="B310" s="189"/>
      <c r="C310" s="190"/>
      <c r="D310" s="191" t="s">
        <v>77</v>
      </c>
      <c r="E310" s="203" t="s">
        <v>735</v>
      </c>
      <c r="F310" s="203" t="s">
        <v>891</v>
      </c>
      <c r="G310" s="190"/>
      <c r="H310" s="190"/>
      <c r="I310" s="193"/>
      <c r="J310" s="204">
        <f>BK310</f>
        <v>0</v>
      </c>
      <c r="K310" s="190"/>
      <c r="L310" s="195"/>
      <c r="M310" s="196"/>
      <c r="N310" s="197"/>
      <c r="O310" s="197"/>
      <c r="P310" s="198">
        <f>SUM(P311:P319)</f>
        <v>0</v>
      </c>
      <c r="Q310" s="197"/>
      <c r="R310" s="198">
        <f>SUM(R311:R319)</f>
        <v>0</v>
      </c>
      <c r="S310" s="197"/>
      <c r="T310" s="199">
        <f>SUM(T311:T319)</f>
        <v>17.282399999999999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00" t="s">
        <v>86</v>
      </c>
      <c r="AT310" s="201" t="s">
        <v>77</v>
      </c>
      <c r="AU310" s="201" t="s">
        <v>86</v>
      </c>
      <c r="AY310" s="200" t="s">
        <v>157</v>
      </c>
      <c r="BK310" s="202">
        <f>SUM(BK311:BK319)</f>
        <v>0</v>
      </c>
    </row>
    <row r="311" s="2" customFormat="1" ht="24.15" customHeight="1">
      <c r="A311" s="39"/>
      <c r="B311" s="40"/>
      <c r="C311" s="205" t="s">
        <v>587</v>
      </c>
      <c r="D311" s="205" t="s">
        <v>159</v>
      </c>
      <c r="E311" s="206" t="s">
        <v>893</v>
      </c>
      <c r="F311" s="207" t="s">
        <v>894</v>
      </c>
      <c r="G311" s="208" t="s">
        <v>320</v>
      </c>
      <c r="H311" s="209">
        <v>10</v>
      </c>
      <c r="I311" s="210"/>
      <c r="J311" s="211">
        <f>ROUND(I311*H311,2)</f>
        <v>0</v>
      </c>
      <c r="K311" s="207" t="s">
        <v>163</v>
      </c>
      <c r="L311" s="45"/>
      <c r="M311" s="212" t="s">
        <v>19</v>
      </c>
      <c r="N311" s="213" t="s">
        <v>49</v>
      </c>
      <c r="O311" s="85"/>
      <c r="P311" s="214">
        <f>O311*H311</f>
        <v>0</v>
      </c>
      <c r="Q311" s="214">
        <v>0</v>
      </c>
      <c r="R311" s="214">
        <f>Q311*H311</f>
        <v>0</v>
      </c>
      <c r="S311" s="214">
        <v>0.040000000000000001</v>
      </c>
      <c r="T311" s="215">
        <f>S311*H311</f>
        <v>0.40000000000000002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16" t="s">
        <v>164</v>
      </c>
      <c r="AT311" s="216" t="s">
        <v>159</v>
      </c>
      <c r="AU311" s="216" t="s">
        <v>88</v>
      </c>
      <c r="AY311" s="18" t="s">
        <v>157</v>
      </c>
      <c r="BE311" s="217">
        <f>IF(N311="základní",J311,0)</f>
        <v>0</v>
      </c>
      <c r="BF311" s="217">
        <f>IF(N311="snížená",J311,0)</f>
        <v>0</v>
      </c>
      <c r="BG311" s="217">
        <f>IF(N311="zákl. přenesená",J311,0)</f>
        <v>0</v>
      </c>
      <c r="BH311" s="217">
        <f>IF(N311="sníž. přenesená",J311,0)</f>
        <v>0</v>
      </c>
      <c r="BI311" s="217">
        <f>IF(N311="nulová",J311,0)</f>
        <v>0</v>
      </c>
      <c r="BJ311" s="18" t="s">
        <v>86</v>
      </c>
      <c r="BK311" s="217">
        <f>ROUND(I311*H311,2)</f>
        <v>0</v>
      </c>
      <c r="BL311" s="18" t="s">
        <v>164</v>
      </c>
      <c r="BM311" s="216" t="s">
        <v>2617</v>
      </c>
    </row>
    <row r="312" s="2" customFormat="1">
      <c r="A312" s="39"/>
      <c r="B312" s="40"/>
      <c r="C312" s="41"/>
      <c r="D312" s="218" t="s">
        <v>166</v>
      </c>
      <c r="E312" s="41"/>
      <c r="F312" s="219" t="s">
        <v>896</v>
      </c>
      <c r="G312" s="41"/>
      <c r="H312" s="41"/>
      <c r="I312" s="220"/>
      <c r="J312" s="41"/>
      <c r="K312" s="41"/>
      <c r="L312" s="45"/>
      <c r="M312" s="221"/>
      <c r="N312" s="222"/>
      <c r="O312" s="85"/>
      <c r="P312" s="85"/>
      <c r="Q312" s="85"/>
      <c r="R312" s="85"/>
      <c r="S312" s="85"/>
      <c r="T312" s="86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166</v>
      </c>
      <c r="AU312" s="18" t="s">
        <v>88</v>
      </c>
    </row>
    <row r="313" s="13" customFormat="1">
      <c r="A313" s="13"/>
      <c r="B313" s="225"/>
      <c r="C313" s="226"/>
      <c r="D313" s="223" t="s">
        <v>170</v>
      </c>
      <c r="E313" s="227" t="s">
        <v>19</v>
      </c>
      <c r="F313" s="228" t="s">
        <v>1990</v>
      </c>
      <c r="G313" s="226"/>
      <c r="H313" s="229">
        <v>10</v>
      </c>
      <c r="I313" s="230"/>
      <c r="J313" s="226"/>
      <c r="K313" s="226"/>
      <c r="L313" s="231"/>
      <c r="M313" s="232"/>
      <c r="N313" s="233"/>
      <c r="O313" s="233"/>
      <c r="P313" s="233"/>
      <c r="Q313" s="233"/>
      <c r="R313" s="233"/>
      <c r="S313" s="233"/>
      <c r="T313" s="234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5" t="s">
        <v>170</v>
      </c>
      <c r="AU313" s="235" t="s">
        <v>88</v>
      </c>
      <c r="AV313" s="13" t="s">
        <v>88</v>
      </c>
      <c r="AW313" s="13" t="s">
        <v>37</v>
      </c>
      <c r="AX313" s="13" t="s">
        <v>78</v>
      </c>
      <c r="AY313" s="235" t="s">
        <v>157</v>
      </c>
    </row>
    <row r="314" s="2" customFormat="1" ht="24.15" customHeight="1">
      <c r="A314" s="39"/>
      <c r="B314" s="40"/>
      <c r="C314" s="205" t="s">
        <v>593</v>
      </c>
      <c r="D314" s="205" t="s">
        <v>159</v>
      </c>
      <c r="E314" s="206" t="s">
        <v>899</v>
      </c>
      <c r="F314" s="207" t="s">
        <v>900</v>
      </c>
      <c r="G314" s="208" t="s">
        <v>174</v>
      </c>
      <c r="H314" s="209">
        <v>10.76</v>
      </c>
      <c r="I314" s="210"/>
      <c r="J314" s="211">
        <f>ROUND(I314*H314,2)</f>
        <v>0</v>
      </c>
      <c r="K314" s="207" t="s">
        <v>163</v>
      </c>
      <c r="L314" s="45"/>
      <c r="M314" s="212" t="s">
        <v>19</v>
      </c>
      <c r="N314" s="213" t="s">
        <v>49</v>
      </c>
      <c r="O314" s="85"/>
      <c r="P314" s="214">
        <f>O314*H314</f>
        <v>0</v>
      </c>
      <c r="Q314" s="214">
        <v>0</v>
      </c>
      <c r="R314" s="214">
        <f>Q314*H314</f>
        <v>0</v>
      </c>
      <c r="S314" s="214">
        <v>0.23999999999999999</v>
      </c>
      <c r="T314" s="215">
        <f>S314*H314</f>
        <v>2.5823999999999998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16" t="s">
        <v>164</v>
      </c>
      <c r="AT314" s="216" t="s">
        <v>159</v>
      </c>
      <c r="AU314" s="216" t="s">
        <v>88</v>
      </c>
      <c r="AY314" s="18" t="s">
        <v>157</v>
      </c>
      <c r="BE314" s="217">
        <f>IF(N314="základní",J314,0)</f>
        <v>0</v>
      </c>
      <c r="BF314" s="217">
        <f>IF(N314="snížená",J314,0)</f>
        <v>0</v>
      </c>
      <c r="BG314" s="217">
        <f>IF(N314="zákl. přenesená",J314,0)</f>
        <v>0</v>
      </c>
      <c r="BH314" s="217">
        <f>IF(N314="sníž. přenesená",J314,0)</f>
        <v>0</v>
      </c>
      <c r="BI314" s="217">
        <f>IF(N314="nulová",J314,0)</f>
        <v>0</v>
      </c>
      <c r="BJ314" s="18" t="s">
        <v>86</v>
      </c>
      <c r="BK314" s="217">
        <f>ROUND(I314*H314,2)</f>
        <v>0</v>
      </c>
      <c r="BL314" s="18" t="s">
        <v>164</v>
      </c>
      <c r="BM314" s="216" t="s">
        <v>2618</v>
      </c>
    </row>
    <row r="315" s="2" customFormat="1">
      <c r="A315" s="39"/>
      <c r="B315" s="40"/>
      <c r="C315" s="41"/>
      <c r="D315" s="218" t="s">
        <v>166</v>
      </c>
      <c r="E315" s="41"/>
      <c r="F315" s="219" t="s">
        <v>902</v>
      </c>
      <c r="G315" s="41"/>
      <c r="H315" s="41"/>
      <c r="I315" s="220"/>
      <c r="J315" s="41"/>
      <c r="K315" s="41"/>
      <c r="L315" s="45"/>
      <c r="M315" s="221"/>
      <c r="N315" s="222"/>
      <c r="O315" s="85"/>
      <c r="P315" s="85"/>
      <c r="Q315" s="85"/>
      <c r="R315" s="85"/>
      <c r="S315" s="85"/>
      <c r="T315" s="86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166</v>
      </c>
      <c r="AU315" s="18" t="s">
        <v>88</v>
      </c>
    </row>
    <row r="316" s="13" customFormat="1">
      <c r="A316" s="13"/>
      <c r="B316" s="225"/>
      <c r="C316" s="226"/>
      <c r="D316" s="223" t="s">
        <v>170</v>
      </c>
      <c r="E316" s="227" t="s">
        <v>19</v>
      </c>
      <c r="F316" s="228" t="s">
        <v>2619</v>
      </c>
      <c r="G316" s="226"/>
      <c r="H316" s="229">
        <v>10.76</v>
      </c>
      <c r="I316" s="230"/>
      <c r="J316" s="226"/>
      <c r="K316" s="226"/>
      <c r="L316" s="231"/>
      <c r="M316" s="232"/>
      <c r="N316" s="233"/>
      <c r="O316" s="233"/>
      <c r="P316" s="233"/>
      <c r="Q316" s="233"/>
      <c r="R316" s="233"/>
      <c r="S316" s="233"/>
      <c r="T316" s="23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5" t="s">
        <v>170</v>
      </c>
      <c r="AU316" s="235" t="s">
        <v>88</v>
      </c>
      <c r="AV316" s="13" t="s">
        <v>88</v>
      </c>
      <c r="AW316" s="13" t="s">
        <v>37</v>
      </c>
      <c r="AX316" s="13" t="s">
        <v>78</v>
      </c>
      <c r="AY316" s="235" t="s">
        <v>157</v>
      </c>
    </row>
    <row r="317" s="2" customFormat="1" ht="16.5" customHeight="1">
      <c r="A317" s="39"/>
      <c r="B317" s="40"/>
      <c r="C317" s="205" t="s">
        <v>598</v>
      </c>
      <c r="D317" s="205" t="s">
        <v>159</v>
      </c>
      <c r="E317" s="206" t="s">
        <v>905</v>
      </c>
      <c r="F317" s="207" t="s">
        <v>906</v>
      </c>
      <c r="G317" s="208" t="s">
        <v>174</v>
      </c>
      <c r="H317" s="209">
        <v>6.5</v>
      </c>
      <c r="I317" s="210"/>
      <c r="J317" s="211">
        <f>ROUND(I317*H317,2)</f>
        <v>0</v>
      </c>
      <c r="K317" s="207" t="s">
        <v>163</v>
      </c>
      <c r="L317" s="45"/>
      <c r="M317" s="212" t="s">
        <v>19</v>
      </c>
      <c r="N317" s="213" t="s">
        <v>49</v>
      </c>
      <c r="O317" s="85"/>
      <c r="P317" s="214">
        <f>O317*H317</f>
        <v>0</v>
      </c>
      <c r="Q317" s="214">
        <v>0</v>
      </c>
      <c r="R317" s="214">
        <f>Q317*H317</f>
        <v>0</v>
      </c>
      <c r="S317" s="214">
        <v>2.2000000000000002</v>
      </c>
      <c r="T317" s="215">
        <f>S317*H317</f>
        <v>14.300000000000001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16" t="s">
        <v>164</v>
      </c>
      <c r="AT317" s="216" t="s">
        <v>159</v>
      </c>
      <c r="AU317" s="216" t="s">
        <v>88</v>
      </c>
      <c r="AY317" s="18" t="s">
        <v>157</v>
      </c>
      <c r="BE317" s="217">
        <f>IF(N317="základní",J317,0)</f>
        <v>0</v>
      </c>
      <c r="BF317" s="217">
        <f>IF(N317="snížená",J317,0)</f>
        <v>0</v>
      </c>
      <c r="BG317" s="217">
        <f>IF(N317="zákl. přenesená",J317,0)</f>
        <v>0</v>
      </c>
      <c r="BH317" s="217">
        <f>IF(N317="sníž. přenesená",J317,0)</f>
        <v>0</v>
      </c>
      <c r="BI317" s="217">
        <f>IF(N317="nulová",J317,0)</f>
        <v>0</v>
      </c>
      <c r="BJ317" s="18" t="s">
        <v>86</v>
      </c>
      <c r="BK317" s="217">
        <f>ROUND(I317*H317,2)</f>
        <v>0</v>
      </c>
      <c r="BL317" s="18" t="s">
        <v>164</v>
      </c>
      <c r="BM317" s="216" t="s">
        <v>2620</v>
      </c>
    </row>
    <row r="318" s="2" customFormat="1">
      <c r="A318" s="39"/>
      <c r="B318" s="40"/>
      <c r="C318" s="41"/>
      <c r="D318" s="218" t="s">
        <v>166</v>
      </c>
      <c r="E318" s="41"/>
      <c r="F318" s="219" t="s">
        <v>908</v>
      </c>
      <c r="G318" s="41"/>
      <c r="H318" s="41"/>
      <c r="I318" s="220"/>
      <c r="J318" s="41"/>
      <c r="K318" s="41"/>
      <c r="L318" s="45"/>
      <c r="M318" s="221"/>
      <c r="N318" s="222"/>
      <c r="O318" s="85"/>
      <c r="P318" s="85"/>
      <c r="Q318" s="85"/>
      <c r="R318" s="85"/>
      <c r="S318" s="85"/>
      <c r="T318" s="86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8" t="s">
        <v>166</v>
      </c>
      <c r="AU318" s="18" t="s">
        <v>88</v>
      </c>
    </row>
    <row r="319" s="13" customFormat="1">
      <c r="A319" s="13"/>
      <c r="B319" s="225"/>
      <c r="C319" s="226"/>
      <c r="D319" s="223" t="s">
        <v>170</v>
      </c>
      <c r="E319" s="227" t="s">
        <v>19</v>
      </c>
      <c r="F319" s="228" t="s">
        <v>2621</v>
      </c>
      <c r="G319" s="226"/>
      <c r="H319" s="229">
        <v>6.5</v>
      </c>
      <c r="I319" s="230"/>
      <c r="J319" s="226"/>
      <c r="K319" s="226"/>
      <c r="L319" s="231"/>
      <c r="M319" s="232"/>
      <c r="N319" s="233"/>
      <c r="O319" s="233"/>
      <c r="P319" s="233"/>
      <c r="Q319" s="233"/>
      <c r="R319" s="233"/>
      <c r="S319" s="233"/>
      <c r="T319" s="234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5" t="s">
        <v>170</v>
      </c>
      <c r="AU319" s="235" t="s">
        <v>88</v>
      </c>
      <c r="AV319" s="13" t="s">
        <v>88</v>
      </c>
      <c r="AW319" s="13" t="s">
        <v>37</v>
      </c>
      <c r="AX319" s="13" t="s">
        <v>78</v>
      </c>
      <c r="AY319" s="235" t="s">
        <v>157</v>
      </c>
    </row>
    <row r="320" s="12" customFormat="1" ht="22.8" customHeight="1">
      <c r="A320" s="12"/>
      <c r="B320" s="189"/>
      <c r="C320" s="190"/>
      <c r="D320" s="191" t="s">
        <v>77</v>
      </c>
      <c r="E320" s="203" t="s">
        <v>910</v>
      </c>
      <c r="F320" s="203" t="s">
        <v>911</v>
      </c>
      <c r="G320" s="190"/>
      <c r="H320" s="190"/>
      <c r="I320" s="193"/>
      <c r="J320" s="204">
        <f>BK320</f>
        <v>0</v>
      </c>
      <c r="K320" s="190"/>
      <c r="L320" s="195"/>
      <c r="M320" s="196"/>
      <c r="N320" s="197"/>
      <c r="O320" s="197"/>
      <c r="P320" s="198">
        <f>SUM(P321:P331)</f>
        <v>0</v>
      </c>
      <c r="Q320" s="197"/>
      <c r="R320" s="198">
        <f>SUM(R321:R331)</f>
        <v>0</v>
      </c>
      <c r="S320" s="197"/>
      <c r="T320" s="199">
        <f>SUM(T321:T331)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00" t="s">
        <v>86</v>
      </c>
      <c r="AT320" s="201" t="s">
        <v>77</v>
      </c>
      <c r="AU320" s="201" t="s">
        <v>86</v>
      </c>
      <c r="AY320" s="200" t="s">
        <v>157</v>
      </c>
      <c r="BK320" s="202">
        <f>SUM(BK321:BK331)</f>
        <v>0</v>
      </c>
    </row>
    <row r="321" s="2" customFormat="1" ht="16.5" customHeight="1">
      <c r="A321" s="39"/>
      <c r="B321" s="40"/>
      <c r="C321" s="205" t="s">
        <v>604</v>
      </c>
      <c r="D321" s="205" t="s">
        <v>159</v>
      </c>
      <c r="E321" s="206" t="s">
        <v>913</v>
      </c>
      <c r="F321" s="207" t="s">
        <v>914</v>
      </c>
      <c r="G321" s="208" t="s">
        <v>223</v>
      </c>
      <c r="H321" s="209">
        <v>17.282</v>
      </c>
      <c r="I321" s="210"/>
      <c r="J321" s="211">
        <f>ROUND(I321*H321,2)</f>
        <v>0</v>
      </c>
      <c r="K321" s="207" t="s">
        <v>163</v>
      </c>
      <c r="L321" s="45"/>
      <c r="M321" s="212" t="s">
        <v>19</v>
      </c>
      <c r="N321" s="213" t="s">
        <v>49</v>
      </c>
      <c r="O321" s="85"/>
      <c r="P321" s="214">
        <f>O321*H321</f>
        <v>0</v>
      </c>
      <c r="Q321" s="214">
        <v>0</v>
      </c>
      <c r="R321" s="214">
        <f>Q321*H321</f>
        <v>0</v>
      </c>
      <c r="S321" s="214">
        <v>0</v>
      </c>
      <c r="T321" s="215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16" t="s">
        <v>164</v>
      </c>
      <c r="AT321" s="216" t="s">
        <v>159</v>
      </c>
      <c r="AU321" s="216" t="s">
        <v>88</v>
      </c>
      <c r="AY321" s="18" t="s">
        <v>157</v>
      </c>
      <c r="BE321" s="217">
        <f>IF(N321="základní",J321,0)</f>
        <v>0</v>
      </c>
      <c r="BF321" s="217">
        <f>IF(N321="snížená",J321,0)</f>
        <v>0</v>
      </c>
      <c r="BG321" s="217">
        <f>IF(N321="zákl. přenesená",J321,0)</f>
        <v>0</v>
      </c>
      <c r="BH321" s="217">
        <f>IF(N321="sníž. přenesená",J321,0)</f>
        <v>0</v>
      </c>
      <c r="BI321" s="217">
        <f>IF(N321="nulová",J321,0)</f>
        <v>0</v>
      </c>
      <c r="BJ321" s="18" t="s">
        <v>86</v>
      </c>
      <c r="BK321" s="217">
        <f>ROUND(I321*H321,2)</f>
        <v>0</v>
      </c>
      <c r="BL321" s="18" t="s">
        <v>164</v>
      </c>
      <c r="BM321" s="216" t="s">
        <v>2622</v>
      </c>
    </row>
    <row r="322" s="2" customFormat="1">
      <c r="A322" s="39"/>
      <c r="B322" s="40"/>
      <c r="C322" s="41"/>
      <c r="D322" s="218" t="s">
        <v>166</v>
      </c>
      <c r="E322" s="41"/>
      <c r="F322" s="219" t="s">
        <v>916</v>
      </c>
      <c r="G322" s="41"/>
      <c r="H322" s="41"/>
      <c r="I322" s="220"/>
      <c r="J322" s="41"/>
      <c r="K322" s="41"/>
      <c r="L322" s="45"/>
      <c r="M322" s="221"/>
      <c r="N322" s="222"/>
      <c r="O322" s="85"/>
      <c r="P322" s="85"/>
      <c r="Q322" s="85"/>
      <c r="R322" s="85"/>
      <c r="S322" s="85"/>
      <c r="T322" s="86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166</v>
      </c>
      <c r="AU322" s="18" t="s">
        <v>88</v>
      </c>
    </row>
    <row r="323" s="2" customFormat="1" ht="21.75" customHeight="1">
      <c r="A323" s="39"/>
      <c r="B323" s="40"/>
      <c r="C323" s="205" t="s">
        <v>609</v>
      </c>
      <c r="D323" s="205" t="s">
        <v>159</v>
      </c>
      <c r="E323" s="206" t="s">
        <v>918</v>
      </c>
      <c r="F323" s="207" t="s">
        <v>919</v>
      </c>
      <c r="G323" s="208" t="s">
        <v>223</v>
      </c>
      <c r="H323" s="209">
        <v>17.282</v>
      </c>
      <c r="I323" s="210"/>
      <c r="J323" s="211">
        <f>ROUND(I323*H323,2)</f>
        <v>0</v>
      </c>
      <c r="K323" s="207" t="s">
        <v>163</v>
      </c>
      <c r="L323" s="45"/>
      <c r="M323" s="212" t="s">
        <v>19</v>
      </c>
      <c r="N323" s="213" t="s">
        <v>49</v>
      </c>
      <c r="O323" s="85"/>
      <c r="P323" s="214">
        <f>O323*H323</f>
        <v>0</v>
      </c>
      <c r="Q323" s="214">
        <v>0</v>
      </c>
      <c r="R323" s="214">
        <f>Q323*H323</f>
        <v>0</v>
      </c>
      <c r="S323" s="214">
        <v>0</v>
      </c>
      <c r="T323" s="215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16" t="s">
        <v>164</v>
      </c>
      <c r="AT323" s="216" t="s">
        <v>159</v>
      </c>
      <c r="AU323" s="216" t="s">
        <v>88</v>
      </c>
      <c r="AY323" s="18" t="s">
        <v>157</v>
      </c>
      <c r="BE323" s="217">
        <f>IF(N323="základní",J323,0)</f>
        <v>0</v>
      </c>
      <c r="BF323" s="217">
        <f>IF(N323="snížená",J323,0)</f>
        <v>0</v>
      </c>
      <c r="BG323" s="217">
        <f>IF(N323="zákl. přenesená",J323,0)</f>
        <v>0</v>
      </c>
      <c r="BH323" s="217">
        <f>IF(N323="sníž. přenesená",J323,0)</f>
        <v>0</v>
      </c>
      <c r="BI323" s="217">
        <f>IF(N323="nulová",J323,0)</f>
        <v>0</v>
      </c>
      <c r="BJ323" s="18" t="s">
        <v>86</v>
      </c>
      <c r="BK323" s="217">
        <f>ROUND(I323*H323,2)</f>
        <v>0</v>
      </c>
      <c r="BL323" s="18" t="s">
        <v>164</v>
      </c>
      <c r="BM323" s="216" t="s">
        <v>2623</v>
      </c>
    </row>
    <row r="324" s="2" customFormat="1">
      <c r="A324" s="39"/>
      <c r="B324" s="40"/>
      <c r="C324" s="41"/>
      <c r="D324" s="218" t="s">
        <v>166</v>
      </c>
      <c r="E324" s="41"/>
      <c r="F324" s="219" t="s">
        <v>921</v>
      </c>
      <c r="G324" s="41"/>
      <c r="H324" s="41"/>
      <c r="I324" s="220"/>
      <c r="J324" s="41"/>
      <c r="K324" s="41"/>
      <c r="L324" s="45"/>
      <c r="M324" s="221"/>
      <c r="N324" s="222"/>
      <c r="O324" s="85"/>
      <c r="P324" s="85"/>
      <c r="Q324" s="85"/>
      <c r="R324" s="85"/>
      <c r="S324" s="85"/>
      <c r="T324" s="86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166</v>
      </c>
      <c r="AU324" s="18" t="s">
        <v>88</v>
      </c>
    </row>
    <row r="325" s="2" customFormat="1" ht="16.5" customHeight="1">
      <c r="A325" s="39"/>
      <c r="B325" s="40"/>
      <c r="C325" s="205" t="s">
        <v>615</v>
      </c>
      <c r="D325" s="205" t="s">
        <v>159</v>
      </c>
      <c r="E325" s="206" t="s">
        <v>923</v>
      </c>
      <c r="F325" s="207" t="s">
        <v>924</v>
      </c>
      <c r="G325" s="208" t="s">
        <v>223</v>
      </c>
      <c r="H325" s="209">
        <v>328.358</v>
      </c>
      <c r="I325" s="210"/>
      <c r="J325" s="211">
        <f>ROUND(I325*H325,2)</f>
        <v>0</v>
      </c>
      <c r="K325" s="207" t="s">
        <v>163</v>
      </c>
      <c r="L325" s="45"/>
      <c r="M325" s="212" t="s">
        <v>19</v>
      </c>
      <c r="N325" s="213" t="s">
        <v>49</v>
      </c>
      <c r="O325" s="85"/>
      <c r="P325" s="214">
        <f>O325*H325</f>
        <v>0</v>
      </c>
      <c r="Q325" s="214">
        <v>0</v>
      </c>
      <c r="R325" s="214">
        <f>Q325*H325</f>
        <v>0</v>
      </c>
      <c r="S325" s="214">
        <v>0</v>
      </c>
      <c r="T325" s="215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16" t="s">
        <v>164</v>
      </c>
      <c r="AT325" s="216" t="s">
        <v>159</v>
      </c>
      <c r="AU325" s="216" t="s">
        <v>88</v>
      </c>
      <c r="AY325" s="18" t="s">
        <v>157</v>
      </c>
      <c r="BE325" s="217">
        <f>IF(N325="základní",J325,0)</f>
        <v>0</v>
      </c>
      <c r="BF325" s="217">
        <f>IF(N325="snížená",J325,0)</f>
        <v>0</v>
      </c>
      <c r="BG325" s="217">
        <f>IF(N325="zákl. přenesená",J325,0)</f>
        <v>0</v>
      </c>
      <c r="BH325" s="217">
        <f>IF(N325="sníž. přenesená",J325,0)</f>
        <v>0</v>
      </c>
      <c r="BI325" s="217">
        <f>IF(N325="nulová",J325,0)</f>
        <v>0</v>
      </c>
      <c r="BJ325" s="18" t="s">
        <v>86</v>
      </c>
      <c r="BK325" s="217">
        <f>ROUND(I325*H325,2)</f>
        <v>0</v>
      </c>
      <c r="BL325" s="18" t="s">
        <v>164</v>
      </c>
      <c r="BM325" s="216" t="s">
        <v>2624</v>
      </c>
    </row>
    <row r="326" s="2" customFormat="1">
      <c r="A326" s="39"/>
      <c r="B326" s="40"/>
      <c r="C326" s="41"/>
      <c r="D326" s="218" t="s">
        <v>166</v>
      </c>
      <c r="E326" s="41"/>
      <c r="F326" s="219" t="s">
        <v>926</v>
      </c>
      <c r="G326" s="41"/>
      <c r="H326" s="41"/>
      <c r="I326" s="220"/>
      <c r="J326" s="41"/>
      <c r="K326" s="41"/>
      <c r="L326" s="45"/>
      <c r="M326" s="221"/>
      <c r="N326" s="222"/>
      <c r="O326" s="85"/>
      <c r="P326" s="85"/>
      <c r="Q326" s="85"/>
      <c r="R326" s="85"/>
      <c r="S326" s="85"/>
      <c r="T326" s="86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166</v>
      </c>
      <c r="AU326" s="18" t="s">
        <v>88</v>
      </c>
    </row>
    <row r="327" s="13" customFormat="1">
      <c r="A327" s="13"/>
      <c r="B327" s="225"/>
      <c r="C327" s="226"/>
      <c r="D327" s="223" t="s">
        <v>170</v>
      </c>
      <c r="E327" s="226"/>
      <c r="F327" s="228" t="s">
        <v>2625</v>
      </c>
      <c r="G327" s="226"/>
      <c r="H327" s="229">
        <v>328.358</v>
      </c>
      <c r="I327" s="230"/>
      <c r="J327" s="226"/>
      <c r="K327" s="226"/>
      <c r="L327" s="231"/>
      <c r="M327" s="232"/>
      <c r="N327" s="233"/>
      <c r="O327" s="233"/>
      <c r="P327" s="233"/>
      <c r="Q327" s="233"/>
      <c r="R327" s="233"/>
      <c r="S327" s="233"/>
      <c r="T327" s="234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5" t="s">
        <v>170</v>
      </c>
      <c r="AU327" s="235" t="s">
        <v>88</v>
      </c>
      <c r="AV327" s="13" t="s">
        <v>88</v>
      </c>
      <c r="AW327" s="13" t="s">
        <v>4</v>
      </c>
      <c r="AX327" s="13" t="s">
        <v>86</v>
      </c>
      <c r="AY327" s="235" t="s">
        <v>157</v>
      </c>
    </row>
    <row r="328" s="2" customFormat="1" ht="24.15" customHeight="1">
      <c r="A328" s="39"/>
      <c r="B328" s="40"/>
      <c r="C328" s="205" t="s">
        <v>620</v>
      </c>
      <c r="D328" s="205" t="s">
        <v>159</v>
      </c>
      <c r="E328" s="206" t="s">
        <v>929</v>
      </c>
      <c r="F328" s="207" t="s">
        <v>930</v>
      </c>
      <c r="G328" s="208" t="s">
        <v>223</v>
      </c>
      <c r="H328" s="209">
        <v>2.5819999999999999</v>
      </c>
      <c r="I328" s="210"/>
      <c r="J328" s="211">
        <f>ROUND(I328*H328,2)</f>
        <v>0</v>
      </c>
      <c r="K328" s="207" t="s">
        <v>163</v>
      </c>
      <c r="L328" s="45"/>
      <c r="M328" s="212" t="s">
        <v>19</v>
      </c>
      <c r="N328" s="213" t="s">
        <v>49</v>
      </c>
      <c r="O328" s="85"/>
      <c r="P328" s="214">
        <f>O328*H328</f>
        <v>0</v>
      </c>
      <c r="Q328" s="214">
        <v>0</v>
      </c>
      <c r="R328" s="214">
        <f>Q328*H328</f>
        <v>0</v>
      </c>
      <c r="S328" s="214">
        <v>0</v>
      </c>
      <c r="T328" s="215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16" t="s">
        <v>164</v>
      </c>
      <c r="AT328" s="216" t="s">
        <v>159</v>
      </c>
      <c r="AU328" s="216" t="s">
        <v>88</v>
      </c>
      <c r="AY328" s="18" t="s">
        <v>157</v>
      </c>
      <c r="BE328" s="217">
        <f>IF(N328="základní",J328,0)</f>
        <v>0</v>
      </c>
      <c r="BF328" s="217">
        <f>IF(N328="snížená",J328,0)</f>
        <v>0</v>
      </c>
      <c r="BG328" s="217">
        <f>IF(N328="zákl. přenesená",J328,0)</f>
        <v>0</v>
      </c>
      <c r="BH328" s="217">
        <f>IF(N328="sníž. přenesená",J328,0)</f>
        <v>0</v>
      </c>
      <c r="BI328" s="217">
        <f>IF(N328="nulová",J328,0)</f>
        <v>0</v>
      </c>
      <c r="BJ328" s="18" t="s">
        <v>86</v>
      </c>
      <c r="BK328" s="217">
        <f>ROUND(I328*H328,2)</f>
        <v>0</v>
      </c>
      <c r="BL328" s="18" t="s">
        <v>164</v>
      </c>
      <c r="BM328" s="216" t="s">
        <v>2626</v>
      </c>
    </row>
    <row r="329" s="2" customFormat="1">
      <c r="A329" s="39"/>
      <c r="B329" s="40"/>
      <c r="C329" s="41"/>
      <c r="D329" s="218" t="s">
        <v>166</v>
      </c>
      <c r="E329" s="41"/>
      <c r="F329" s="219" t="s">
        <v>932</v>
      </c>
      <c r="G329" s="41"/>
      <c r="H329" s="41"/>
      <c r="I329" s="220"/>
      <c r="J329" s="41"/>
      <c r="K329" s="41"/>
      <c r="L329" s="45"/>
      <c r="M329" s="221"/>
      <c r="N329" s="222"/>
      <c r="O329" s="85"/>
      <c r="P329" s="85"/>
      <c r="Q329" s="85"/>
      <c r="R329" s="85"/>
      <c r="S329" s="85"/>
      <c r="T329" s="86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166</v>
      </c>
      <c r="AU329" s="18" t="s">
        <v>88</v>
      </c>
    </row>
    <row r="330" s="2" customFormat="1" ht="24.15" customHeight="1">
      <c r="A330" s="39"/>
      <c r="B330" s="40"/>
      <c r="C330" s="205" t="s">
        <v>625</v>
      </c>
      <c r="D330" s="205" t="s">
        <v>159</v>
      </c>
      <c r="E330" s="206" t="s">
        <v>934</v>
      </c>
      <c r="F330" s="207" t="s">
        <v>935</v>
      </c>
      <c r="G330" s="208" t="s">
        <v>223</v>
      </c>
      <c r="H330" s="209">
        <v>14.699999999999999</v>
      </c>
      <c r="I330" s="210"/>
      <c r="J330" s="211">
        <f>ROUND(I330*H330,2)</f>
        <v>0</v>
      </c>
      <c r="K330" s="207" t="s">
        <v>163</v>
      </c>
      <c r="L330" s="45"/>
      <c r="M330" s="212" t="s">
        <v>19</v>
      </c>
      <c r="N330" s="213" t="s">
        <v>49</v>
      </c>
      <c r="O330" s="85"/>
      <c r="P330" s="214">
        <f>O330*H330</f>
        <v>0</v>
      </c>
      <c r="Q330" s="214">
        <v>0</v>
      </c>
      <c r="R330" s="214">
        <f>Q330*H330</f>
        <v>0</v>
      </c>
      <c r="S330" s="214">
        <v>0</v>
      </c>
      <c r="T330" s="215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16" t="s">
        <v>164</v>
      </c>
      <c r="AT330" s="216" t="s">
        <v>159</v>
      </c>
      <c r="AU330" s="216" t="s">
        <v>88</v>
      </c>
      <c r="AY330" s="18" t="s">
        <v>157</v>
      </c>
      <c r="BE330" s="217">
        <f>IF(N330="základní",J330,0)</f>
        <v>0</v>
      </c>
      <c r="BF330" s="217">
        <f>IF(N330="snížená",J330,0)</f>
        <v>0</v>
      </c>
      <c r="BG330" s="217">
        <f>IF(N330="zákl. přenesená",J330,0)</f>
        <v>0</v>
      </c>
      <c r="BH330" s="217">
        <f>IF(N330="sníž. přenesená",J330,0)</f>
        <v>0</v>
      </c>
      <c r="BI330" s="217">
        <f>IF(N330="nulová",J330,0)</f>
        <v>0</v>
      </c>
      <c r="BJ330" s="18" t="s">
        <v>86</v>
      </c>
      <c r="BK330" s="217">
        <f>ROUND(I330*H330,2)</f>
        <v>0</v>
      </c>
      <c r="BL330" s="18" t="s">
        <v>164</v>
      </c>
      <c r="BM330" s="216" t="s">
        <v>2627</v>
      </c>
    </row>
    <row r="331" s="2" customFormat="1">
      <c r="A331" s="39"/>
      <c r="B331" s="40"/>
      <c r="C331" s="41"/>
      <c r="D331" s="218" t="s">
        <v>166</v>
      </c>
      <c r="E331" s="41"/>
      <c r="F331" s="219" t="s">
        <v>937</v>
      </c>
      <c r="G331" s="41"/>
      <c r="H331" s="41"/>
      <c r="I331" s="220"/>
      <c r="J331" s="41"/>
      <c r="K331" s="41"/>
      <c r="L331" s="45"/>
      <c r="M331" s="221"/>
      <c r="N331" s="222"/>
      <c r="O331" s="85"/>
      <c r="P331" s="85"/>
      <c r="Q331" s="85"/>
      <c r="R331" s="85"/>
      <c r="S331" s="85"/>
      <c r="T331" s="86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166</v>
      </c>
      <c r="AU331" s="18" t="s">
        <v>88</v>
      </c>
    </row>
    <row r="332" s="12" customFormat="1" ht="22.8" customHeight="1">
      <c r="A332" s="12"/>
      <c r="B332" s="189"/>
      <c r="C332" s="190"/>
      <c r="D332" s="191" t="s">
        <v>77</v>
      </c>
      <c r="E332" s="203" t="s">
        <v>938</v>
      </c>
      <c r="F332" s="203" t="s">
        <v>939</v>
      </c>
      <c r="G332" s="190"/>
      <c r="H332" s="190"/>
      <c r="I332" s="193"/>
      <c r="J332" s="204">
        <f>BK332</f>
        <v>0</v>
      </c>
      <c r="K332" s="190"/>
      <c r="L332" s="195"/>
      <c r="M332" s="196"/>
      <c r="N332" s="197"/>
      <c r="O332" s="197"/>
      <c r="P332" s="198">
        <f>SUM(P333:P334)</f>
        <v>0</v>
      </c>
      <c r="Q332" s="197"/>
      <c r="R332" s="198">
        <f>SUM(R333:R334)</f>
        <v>0</v>
      </c>
      <c r="S332" s="197"/>
      <c r="T332" s="199">
        <f>SUM(T333:T334)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00" t="s">
        <v>86</v>
      </c>
      <c r="AT332" s="201" t="s">
        <v>77</v>
      </c>
      <c r="AU332" s="201" t="s">
        <v>86</v>
      </c>
      <c r="AY332" s="200" t="s">
        <v>157</v>
      </c>
      <c r="BK332" s="202">
        <f>SUM(BK333:BK334)</f>
        <v>0</v>
      </c>
    </row>
    <row r="333" s="2" customFormat="1" ht="33" customHeight="1">
      <c r="A333" s="39"/>
      <c r="B333" s="40"/>
      <c r="C333" s="205" t="s">
        <v>630</v>
      </c>
      <c r="D333" s="205" t="s">
        <v>159</v>
      </c>
      <c r="E333" s="206" t="s">
        <v>941</v>
      </c>
      <c r="F333" s="207" t="s">
        <v>942</v>
      </c>
      <c r="G333" s="208" t="s">
        <v>223</v>
      </c>
      <c r="H333" s="209">
        <v>58.942</v>
      </c>
      <c r="I333" s="210"/>
      <c r="J333" s="211">
        <f>ROUND(I333*H333,2)</f>
        <v>0</v>
      </c>
      <c r="K333" s="207" t="s">
        <v>175</v>
      </c>
      <c r="L333" s="45"/>
      <c r="M333" s="212" t="s">
        <v>19</v>
      </c>
      <c r="N333" s="213" t="s">
        <v>49</v>
      </c>
      <c r="O333" s="85"/>
      <c r="P333" s="214">
        <f>O333*H333</f>
        <v>0</v>
      </c>
      <c r="Q333" s="214">
        <v>0</v>
      </c>
      <c r="R333" s="214">
        <f>Q333*H333</f>
        <v>0</v>
      </c>
      <c r="S333" s="214">
        <v>0</v>
      </c>
      <c r="T333" s="215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16" t="s">
        <v>164</v>
      </c>
      <c r="AT333" s="216" t="s">
        <v>159</v>
      </c>
      <c r="AU333" s="216" t="s">
        <v>88</v>
      </c>
      <c r="AY333" s="18" t="s">
        <v>157</v>
      </c>
      <c r="BE333" s="217">
        <f>IF(N333="základní",J333,0)</f>
        <v>0</v>
      </c>
      <c r="BF333" s="217">
        <f>IF(N333="snížená",J333,0)</f>
        <v>0</v>
      </c>
      <c r="BG333" s="217">
        <f>IF(N333="zákl. přenesená",J333,0)</f>
        <v>0</v>
      </c>
      <c r="BH333" s="217">
        <f>IF(N333="sníž. přenesená",J333,0)</f>
        <v>0</v>
      </c>
      <c r="BI333" s="217">
        <f>IF(N333="nulová",J333,0)</f>
        <v>0</v>
      </c>
      <c r="BJ333" s="18" t="s">
        <v>86</v>
      </c>
      <c r="BK333" s="217">
        <f>ROUND(I333*H333,2)</f>
        <v>0</v>
      </c>
      <c r="BL333" s="18" t="s">
        <v>164</v>
      </c>
      <c r="BM333" s="216" t="s">
        <v>2628</v>
      </c>
    </row>
    <row r="334" s="2" customFormat="1">
      <c r="A334" s="39"/>
      <c r="B334" s="40"/>
      <c r="C334" s="41"/>
      <c r="D334" s="218" t="s">
        <v>166</v>
      </c>
      <c r="E334" s="41"/>
      <c r="F334" s="219" t="s">
        <v>944</v>
      </c>
      <c r="G334" s="41"/>
      <c r="H334" s="41"/>
      <c r="I334" s="220"/>
      <c r="J334" s="41"/>
      <c r="K334" s="41"/>
      <c r="L334" s="45"/>
      <c r="M334" s="221"/>
      <c r="N334" s="222"/>
      <c r="O334" s="85"/>
      <c r="P334" s="85"/>
      <c r="Q334" s="85"/>
      <c r="R334" s="85"/>
      <c r="S334" s="85"/>
      <c r="T334" s="86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18" t="s">
        <v>166</v>
      </c>
      <c r="AU334" s="18" t="s">
        <v>88</v>
      </c>
    </row>
    <row r="335" s="12" customFormat="1" ht="25.92" customHeight="1">
      <c r="A335" s="12"/>
      <c r="B335" s="189"/>
      <c r="C335" s="190"/>
      <c r="D335" s="191" t="s">
        <v>77</v>
      </c>
      <c r="E335" s="192" t="s">
        <v>945</v>
      </c>
      <c r="F335" s="192" t="s">
        <v>946</v>
      </c>
      <c r="G335" s="190"/>
      <c r="H335" s="190"/>
      <c r="I335" s="193"/>
      <c r="J335" s="194">
        <f>BK335</f>
        <v>0</v>
      </c>
      <c r="K335" s="190"/>
      <c r="L335" s="195"/>
      <c r="M335" s="196"/>
      <c r="N335" s="197"/>
      <c r="O335" s="197"/>
      <c r="P335" s="198">
        <f>P336+P380+P456+P484+P496+P576+P588+P602+P630+P655+P667</f>
        <v>0</v>
      </c>
      <c r="Q335" s="197"/>
      <c r="R335" s="198">
        <f>R336+R380+R456+R484+R496+R576+R588+R602+R630+R655+R667</f>
        <v>353.86446748000003</v>
      </c>
      <c r="S335" s="197"/>
      <c r="T335" s="199">
        <f>T336+T380+T456+T484+T496+T576+T588+T602+T630+T655+T667</f>
        <v>0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200" t="s">
        <v>88</v>
      </c>
      <c r="AT335" s="201" t="s">
        <v>77</v>
      </c>
      <c r="AU335" s="201" t="s">
        <v>78</v>
      </c>
      <c r="AY335" s="200" t="s">
        <v>157</v>
      </c>
      <c r="BK335" s="202">
        <f>BK336+BK380+BK456+BK484+BK496+BK576+BK588+BK602+BK630+BK655+BK667</f>
        <v>0</v>
      </c>
    </row>
    <row r="336" s="12" customFormat="1" ht="22.8" customHeight="1">
      <c r="A336" s="12"/>
      <c r="B336" s="189"/>
      <c r="C336" s="190"/>
      <c r="D336" s="191" t="s">
        <v>77</v>
      </c>
      <c r="E336" s="203" t="s">
        <v>947</v>
      </c>
      <c r="F336" s="203" t="s">
        <v>948</v>
      </c>
      <c r="G336" s="190"/>
      <c r="H336" s="190"/>
      <c r="I336" s="193"/>
      <c r="J336" s="204">
        <f>BK336</f>
        <v>0</v>
      </c>
      <c r="K336" s="190"/>
      <c r="L336" s="195"/>
      <c r="M336" s="196"/>
      <c r="N336" s="197"/>
      <c r="O336" s="197"/>
      <c r="P336" s="198">
        <f>SUM(P337:P379)</f>
        <v>0</v>
      </c>
      <c r="Q336" s="197"/>
      <c r="R336" s="198">
        <f>SUM(R337:R379)</f>
        <v>0.49710608000000001</v>
      </c>
      <c r="S336" s="197"/>
      <c r="T336" s="199">
        <f>SUM(T337:T379)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00" t="s">
        <v>88</v>
      </c>
      <c r="AT336" s="201" t="s">
        <v>77</v>
      </c>
      <c r="AU336" s="201" t="s">
        <v>86</v>
      </c>
      <c r="AY336" s="200" t="s">
        <v>157</v>
      </c>
      <c r="BK336" s="202">
        <f>SUM(BK337:BK379)</f>
        <v>0</v>
      </c>
    </row>
    <row r="337" s="2" customFormat="1" ht="24.15" customHeight="1">
      <c r="A337" s="39"/>
      <c r="B337" s="40"/>
      <c r="C337" s="205" t="s">
        <v>645</v>
      </c>
      <c r="D337" s="205" t="s">
        <v>159</v>
      </c>
      <c r="E337" s="206" t="s">
        <v>950</v>
      </c>
      <c r="F337" s="207" t="s">
        <v>951</v>
      </c>
      <c r="G337" s="208" t="s">
        <v>162</v>
      </c>
      <c r="H337" s="209">
        <v>10.747</v>
      </c>
      <c r="I337" s="210"/>
      <c r="J337" s="211">
        <f>ROUND(I337*H337,2)</f>
        <v>0</v>
      </c>
      <c r="K337" s="207" t="s">
        <v>175</v>
      </c>
      <c r="L337" s="45"/>
      <c r="M337" s="212" t="s">
        <v>19</v>
      </c>
      <c r="N337" s="213" t="s">
        <v>49</v>
      </c>
      <c r="O337" s="85"/>
      <c r="P337" s="214">
        <f>O337*H337</f>
        <v>0</v>
      </c>
      <c r="Q337" s="214">
        <v>0</v>
      </c>
      <c r="R337" s="214">
        <f>Q337*H337</f>
        <v>0</v>
      </c>
      <c r="S337" s="214">
        <v>0</v>
      </c>
      <c r="T337" s="215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16" t="s">
        <v>268</v>
      </c>
      <c r="AT337" s="216" t="s">
        <v>159</v>
      </c>
      <c r="AU337" s="216" t="s">
        <v>88</v>
      </c>
      <c r="AY337" s="18" t="s">
        <v>157</v>
      </c>
      <c r="BE337" s="217">
        <f>IF(N337="základní",J337,0)</f>
        <v>0</v>
      </c>
      <c r="BF337" s="217">
        <f>IF(N337="snížená",J337,0)</f>
        <v>0</v>
      </c>
      <c r="BG337" s="217">
        <f>IF(N337="zákl. přenesená",J337,0)</f>
        <v>0</v>
      </c>
      <c r="BH337" s="217">
        <f>IF(N337="sníž. přenesená",J337,0)</f>
        <v>0</v>
      </c>
      <c r="BI337" s="217">
        <f>IF(N337="nulová",J337,0)</f>
        <v>0</v>
      </c>
      <c r="BJ337" s="18" t="s">
        <v>86</v>
      </c>
      <c r="BK337" s="217">
        <f>ROUND(I337*H337,2)</f>
        <v>0</v>
      </c>
      <c r="BL337" s="18" t="s">
        <v>268</v>
      </c>
      <c r="BM337" s="216" t="s">
        <v>2629</v>
      </c>
    </row>
    <row r="338" s="2" customFormat="1">
      <c r="A338" s="39"/>
      <c r="B338" s="40"/>
      <c r="C338" s="41"/>
      <c r="D338" s="218" t="s">
        <v>166</v>
      </c>
      <c r="E338" s="41"/>
      <c r="F338" s="219" t="s">
        <v>953</v>
      </c>
      <c r="G338" s="41"/>
      <c r="H338" s="41"/>
      <c r="I338" s="220"/>
      <c r="J338" s="41"/>
      <c r="K338" s="41"/>
      <c r="L338" s="45"/>
      <c r="M338" s="221"/>
      <c r="N338" s="222"/>
      <c r="O338" s="85"/>
      <c r="P338" s="85"/>
      <c r="Q338" s="85"/>
      <c r="R338" s="85"/>
      <c r="S338" s="85"/>
      <c r="T338" s="86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166</v>
      </c>
      <c r="AU338" s="18" t="s">
        <v>88</v>
      </c>
    </row>
    <row r="339" s="13" customFormat="1">
      <c r="A339" s="13"/>
      <c r="B339" s="225"/>
      <c r="C339" s="226"/>
      <c r="D339" s="223" t="s">
        <v>170</v>
      </c>
      <c r="E339" s="227" t="s">
        <v>19</v>
      </c>
      <c r="F339" s="228" t="s">
        <v>2630</v>
      </c>
      <c r="G339" s="226"/>
      <c r="H339" s="229">
        <v>10.747</v>
      </c>
      <c r="I339" s="230"/>
      <c r="J339" s="226"/>
      <c r="K339" s="226"/>
      <c r="L339" s="231"/>
      <c r="M339" s="232"/>
      <c r="N339" s="233"/>
      <c r="O339" s="233"/>
      <c r="P339" s="233"/>
      <c r="Q339" s="233"/>
      <c r="R339" s="233"/>
      <c r="S339" s="233"/>
      <c r="T339" s="234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5" t="s">
        <v>170</v>
      </c>
      <c r="AU339" s="235" t="s">
        <v>88</v>
      </c>
      <c r="AV339" s="13" t="s">
        <v>88</v>
      </c>
      <c r="AW339" s="13" t="s">
        <v>37</v>
      </c>
      <c r="AX339" s="13" t="s">
        <v>78</v>
      </c>
      <c r="AY339" s="235" t="s">
        <v>157</v>
      </c>
    </row>
    <row r="340" s="2" customFormat="1" ht="16.5" customHeight="1">
      <c r="A340" s="39"/>
      <c r="B340" s="40"/>
      <c r="C340" s="236" t="s">
        <v>649</v>
      </c>
      <c r="D340" s="236" t="s">
        <v>242</v>
      </c>
      <c r="E340" s="237" t="s">
        <v>956</v>
      </c>
      <c r="F340" s="238" t="s">
        <v>957</v>
      </c>
      <c r="G340" s="239" t="s">
        <v>958</v>
      </c>
      <c r="H340" s="240">
        <v>3.7610000000000001</v>
      </c>
      <c r="I340" s="241"/>
      <c r="J340" s="242">
        <f>ROUND(I340*H340,2)</f>
        <v>0</v>
      </c>
      <c r="K340" s="238" t="s">
        <v>175</v>
      </c>
      <c r="L340" s="243"/>
      <c r="M340" s="244" t="s">
        <v>19</v>
      </c>
      <c r="N340" s="245" t="s">
        <v>49</v>
      </c>
      <c r="O340" s="85"/>
      <c r="P340" s="214">
        <f>O340*H340</f>
        <v>0</v>
      </c>
      <c r="Q340" s="214">
        <v>0.001</v>
      </c>
      <c r="R340" s="214">
        <f>Q340*H340</f>
        <v>0.003761</v>
      </c>
      <c r="S340" s="214">
        <v>0</v>
      </c>
      <c r="T340" s="215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16" t="s">
        <v>357</v>
      </c>
      <c r="AT340" s="216" t="s">
        <v>242</v>
      </c>
      <c r="AU340" s="216" t="s">
        <v>88</v>
      </c>
      <c r="AY340" s="18" t="s">
        <v>157</v>
      </c>
      <c r="BE340" s="217">
        <f>IF(N340="základní",J340,0)</f>
        <v>0</v>
      </c>
      <c r="BF340" s="217">
        <f>IF(N340="snížená",J340,0)</f>
        <v>0</v>
      </c>
      <c r="BG340" s="217">
        <f>IF(N340="zákl. přenesená",J340,0)</f>
        <v>0</v>
      </c>
      <c r="BH340" s="217">
        <f>IF(N340="sníž. přenesená",J340,0)</f>
        <v>0</v>
      </c>
      <c r="BI340" s="217">
        <f>IF(N340="nulová",J340,0)</f>
        <v>0</v>
      </c>
      <c r="BJ340" s="18" t="s">
        <v>86</v>
      </c>
      <c r="BK340" s="217">
        <f>ROUND(I340*H340,2)</f>
        <v>0</v>
      </c>
      <c r="BL340" s="18" t="s">
        <v>268</v>
      </c>
      <c r="BM340" s="216" t="s">
        <v>2631</v>
      </c>
    </row>
    <row r="341" s="13" customFormat="1">
      <c r="A341" s="13"/>
      <c r="B341" s="225"/>
      <c r="C341" s="226"/>
      <c r="D341" s="223" t="s">
        <v>170</v>
      </c>
      <c r="E341" s="226"/>
      <c r="F341" s="228" t="s">
        <v>2632</v>
      </c>
      <c r="G341" s="226"/>
      <c r="H341" s="229">
        <v>3.7610000000000001</v>
      </c>
      <c r="I341" s="230"/>
      <c r="J341" s="226"/>
      <c r="K341" s="226"/>
      <c r="L341" s="231"/>
      <c r="M341" s="232"/>
      <c r="N341" s="233"/>
      <c r="O341" s="233"/>
      <c r="P341" s="233"/>
      <c r="Q341" s="233"/>
      <c r="R341" s="233"/>
      <c r="S341" s="233"/>
      <c r="T341" s="234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5" t="s">
        <v>170</v>
      </c>
      <c r="AU341" s="235" t="s">
        <v>88</v>
      </c>
      <c r="AV341" s="13" t="s">
        <v>88</v>
      </c>
      <c r="AW341" s="13" t="s">
        <v>4</v>
      </c>
      <c r="AX341" s="13" t="s">
        <v>86</v>
      </c>
      <c r="AY341" s="235" t="s">
        <v>157</v>
      </c>
    </row>
    <row r="342" s="2" customFormat="1" ht="24.15" customHeight="1">
      <c r="A342" s="39"/>
      <c r="B342" s="40"/>
      <c r="C342" s="205" t="s">
        <v>655</v>
      </c>
      <c r="D342" s="205" t="s">
        <v>159</v>
      </c>
      <c r="E342" s="206" t="s">
        <v>962</v>
      </c>
      <c r="F342" s="207" t="s">
        <v>963</v>
      </c>
      <c r="G342" s="208" t="s">
        <v>162</v>
      </c>
      <c r="H342" s="209">
        <v>26.533000000000001</v>
      </c>
      <c r="I342" s="210"/>
      <c r="J342" s="211">
        <f>ROUND(I342*H342,2)</f>
        <v>0</v>
      </c>
      <c r="K342" s="207" t="s">
        <v>175</v>
      </c>
      <c r="L342" s="45"/>
      <c r="M342" s="212" t="s">
        <v>19</v>
      </c>
      <c r="N342" s="213" t="s">
        <v>49</v>
      </c>
      <c r="O342" s="85"/>
      <c r="P342" s="214">
        <f>O342*H342</f>
        <v>0</v>
      </c>
      <c r="Q342" s="214">
        <v>0</v>
      </c>
      <c r="R342" s="214">
        <f>Q342*H342</f>
        <v>0</v>
      </c>
      <c r="S342" s="214">
        <v>0</v>
      </c>
      <c r="T342" s="215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16" t="s">
        <v>268</v>
      </c>
      <c r="AT342" s="216" t="s">
        <v>159</v>
      </c>
      <c r="AU342" s="216" t="s">
        <v>88</v>
      </c>
      <c r="AY342" s="18" t="s">
        <v>157</v>
      </c>
      <c r="BE342" s="217">
        <f>IF(N342="základní",J342,0)</f>
        <v>0</v>
      </c>
      <c r="BF342" s="217">
        <f>IF(N342="snížená",J342,0)</f>
        <v>0</v>
      </c>
      <c r="BG342" s="217">
        <f>IF(N342="zákl. přenesená",J342,0)</f>
        <v>0</v>
      </c>
      <c r="BH342" s="217">
        <f>IF(N342="sníž. přenesená",J342,0)</f>
        <v>0</v>
      </c>
      <c r="BI342" s="217">
        <f>IF(N342="nulová",J342,0)</f>
        <v>0</v>
      </c>
      <c r="BJ342" s="18" t="s">
        <v>86</v>
      </c>
      <c r="BK342" s="217">
        <f>ROUND(I342*H342,2)</f>
        <v>0</v>
      </c>
      <c r="BL342" s="18" t="s">
        <v>268</v>
      </c>
      <c r="BM342" s="216" t="s">
        <v>2633</v>
      </c>
    </row>
    <row r="343" s="2" customFormat="1">
      <c r="A343" s="39"/>
      <c r="B343" s="40"/>
      <c r="C343" s="41"/>
      <c r="D343" s="218" t="s">
        <v>166</v>
      </c>
      <c r="E343" s="41"/>
      <c r="F343" s="219" t="s">
        <v>965</v>
      </c>
      <c r="G343" s="41"/>
      <c r="H343" s="41"/>
      <c r="I343" s="220"/>
      <c r="J343" s="41"/>
      <c r="K343" s="41"/>
      <c r="L343" s="45"/>
      <c r="M343" s="221"/>
      <c r="N343" s="222"/>
      <c r="O343" s="85"/>
      <c r="P343" s="85"/>
      <c r="Q343" s="85"/>
      <c r="R343" s="85"/>
      <c r="S343" s="85"/>
      <c r="T343" s="86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8" t="s">
        <v>166</v>
      </c>
      <c r="AU343" s="18" t="s">
        <v>88</v>
      </c>
    </row>
    <row r="344" s="13" customFormat="1">
      <c r="A344" s="13"/>
      <c r="B344" s="225"/>
      <c r="C344" s="226"/>
      <c r="D344" s="223" t="s">
        <v>170</v>
      </c>
      <c r="E344" s="227" t="s">
        <v>19</v>
      </c>
      <c r="F344" s="228" t="s">
        <v>2634</v>
      </c>
      <c r="G344" s="226"/>
      <c r="H344" s="229">
        <v>5.8090000000000002</v>
      </c>
      <c r="I344" s="230"/>
      <c r="J344" s="226"/>
      <c r="K344" s="226"/>
      <c r="L344" s="231"/>
      <c r="M344" s="232"/>
      <c r="N344" s="233"/>
      <c r="O344" s="233"/>
      <c r="P344" s="233"/>
      <c r="Q344" s="233"/>
      <c r="R344" s="233"/>
      <c r="S344" s="233"/>
      <c r="T344" s="234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5" t="s">
        <v>170</v>
      </c>
      <c r="AU344" s="235" t="s">
        <v>88</v>
      </c>
      <c r="AV344" s="13" t="s">
        <v>88</v>
      </c>
      <c r="AW344" s="13" t="s">
        <v>37</v>
      </c>
      <c r="AX344" s="13" t="s">
        <v>78</v>
      </c>
      <c r="AY344" s="235" t="s">
        <v>157</v>
      </c>
    </row>
    <row r="345" s="13" customFormat="1">
      <c r="A345" s="13"/>
      <c r="B345" s="225"/>
      <c r="C345" s="226"/>
      <c r="D345" s="223" t="s">
        <v>170</v>
      </c>
      <c r="E345" s="227" t="s">
        <v>19</v>
      </c>
      <c r="F345" s="228" t="s">
        <v>967</v>
      </c>
      <c r="G345" s="226"/>
      <c r="H345" s="229">
        <v>20.724</v>
      </c>
      <c r="I345" s="230"/>
      <c r="J345" s="226"/>
      <c r="K345" s="226"/>
      <c r="L345" s="231"/>
      <c r="M345" s="232"/>
      <c r="N345" s="233"/>
      <c r="O345" s="233"/>
      <c r="P345" s="233"/>
      <c r="Q345" s="233"/>
      <c r="R345" s="233"/>
      <c r="S345" s="233"/>
      <c r="T345" s="234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5" t="s">
        <v>170</v>
      </c>
      <c r="AU345" s="235" t="s">
        <v>88</v>
      </c>
      <c r="AV345" s="13" t="s">
        <v>88</v>
      </c>
      <c r="AW345" s="13" t="s">
        <v>37</v>
      </c>
      <c r="AX345" s="13" t="s">
        <v>78</v>
      </c>
      <c r="AY345" s="235" t="s">
        <v>157</v>
      </c>
    </row>
    <row r="346" s="2" customFormat="1" ht="16.5" customHeight="1">
      <c r="A346" s="39"/>
      <c r="B346" s="40"/>
      <c r="C346" s="236" t="s">
        <v>659</v>
      </c>
      <c r="D346" s="236" t="s">
        <v>242</v>
      </c>
      <c r="E346" s="237" t="s">
        <v>956</v>
      </c>
      <c r="F346" s="238" t="s">
        <v>957</v>
      </c>
      <c r="G346" s="239" t="s">
        <v>958</v>
      </c>
      <c r="H346" s="240">
        <v>9.2870000000000008</v>
      </c>
      <c r="I346" s="241"/>
      <c r="J346" s="242">
        <f>ROUND(I346*H346,2)</f>
        <v>0</v>
      </c>
      <c r="K346" s="238" t="s">
        <v>175</v>
      </c>
      <c r="L346" s="243"/>
      <c r="M346" s="244" t="s">
        <v>19</v>
      </c>
      <c r="N346" s="245" t="s">
        <v>49</v>
      </c>
      <c r="O346" s="85"/>
      <c r="P346" s="214">
        <f>O346*H346</f>
        <v>0</v>
      </c>
      <c r="Q346" s="214">
        <v>0.001</v>
      </c>
      <c r="R346" s="214">
        <f>Q346*H346</f>
        <v>0.0092870000000000019</v>
      </c>
      <c r="S346" s="214">
        <v>0</v>
      </c>
      <c r="T346" s="215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16" t="s">
        <v>357</v>
      </c>
      <c r="AT346" s="216" t="s">
        <v>242</v>
      </c>
      <c r="AU346" s="216" t="s">
        <v>88</v>
      </c>
      <c r="AY346" s="18" t="s">
        <v>157</v>
      </c>
      <c r="BE346" s="217">
        <f>IF(N346="základní",J346,0)</f>
        <v>0</v>
      </c>
      <c r="BF346" s="217">
        <f>IF(N346="snížená",J346,0)</f>
        <v>0</v>
      </c>
      <c r="BG346" s="217">
        <f>IF(N346="zákl. přenesená",J346,0)</f>
        <v>0</v>
      </c>
      <c r="BH346" s="217">
        <f>IF(N346="sníž. přenesená",J346,0)</f>
        <v>0</v>
      </c>
      <c r="BI346" s="217">
        <f>IF(N346="nulová",J346,0)</f>
        <v>0</v>
      </c>
      <c r="BJ346" s="18" t="s">
        <v>86</v>
      </c>
      <c r="BK346" s="217">
        <f>ROUND(I346*H346,2)</f>
        <v>0</v>
      </c>
      <c r="BL346" s="18" t="s">
        <v>268</v>
      </c>
      <c r="BM346" s="216" t="s">
        <v>2635</v>
      </c>
    </row>
    <row r="347" s="13" customFormat="1">
      <c r="A347" s="13"/>
      <c r="B347" s="225"/>
      <c r="C347" s="226"/>
      <c r="D347" s="223" t="s">
        <v>170</v>
      </c>
      <c r="E347" s="226"/>
      <c r="F347" s="228" t="s">
        <v>2636</v>
      </c>
      <c r="G347" s="226"/>
      <c r="H347" s="229">
        <v>9.2870000000000008</v>
      </c>
      <c r="I347" s="230"/>
      <c r="J347" s="226"/>
      <c r="K347" s="226"/>
      <c r="L347" s="231"/>
      <c r="M347" s="232"/>
      <c r="N347" s="233"/>
      <c r="O347" s="233"/>
      <c r="P347" s="233"/>
      <c r="Q347" s="233"/>
      <c r="R347" s="233"/>
      <c r="S347" s="233"/>
      <c r="T347" s="234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5" t="s">
        <v>170</v>
      </c>
      <c r="AU347" s="235" t="s">
        <v>88</v>
      </c>
      <c r="AV347" s="13" t="s">
        <v>88</v>
      </c>
      <c r="AW347" s="13" t="s">
        <v>4</v>
      </c>
      <c r="AX347" s="13" t="s">
        <v>86</v>
      </c>
      <c r="AY347" s="235" t="s">
        <v>157</v>
      </c>
    </row>
    <row r="348" s="2" customFormat="1" ht="16.5" customHeight="1">
      <c r="A348" s="39"/>
      <c r="B348" s="40"/>
      <c r="C348" s="205" t="s">
        <v>664</v>
      </c>
      <c r="D348" s="205" t="s">
        <v>159</v>
      </c>
      <c r="E348" s="206" t="s">
        <v>972</v>
      </c>
      <c r="F348" s="207" t="s">
        <v>973</v>
      </c>
      <c r="G348" s="208" t="s">
        <v>162</v>
      </c>
      <c r="H348" s="209">
        <v>21.494</v>
      </c>
      <c r="I348" s="210"/>
      <c r="J348" s="211">
        <f>ROUND(I348*H348,2)</f>
        <v>0</v>
      </c>
      <c r="K348" s="207" t="s">
        <v>175</v>
      </c>
      <c r="L348" s="45"/>
      <c r="M348" s="212" t="s">
        <v>19</v>
      </c>
      <c r="N348" s="213" t="s">
        <v>49</v>
      </c>
      <c r="O348" s="85"/>
      <c r="P348" s="214">
        <f>O348*H348</f>
        <v>0</v>
      </c>
      <c r="Q348" s="214">
        <v>0.00040000000000000002</v>
      </c>
      <c r="R348" s="214">
        <f>Q348*H348</f>
        <v>0.0085976000000000004</v>
      </c>
      <c r="S348" s="214">
        <v>0</v>
      </c>
      <c r="T348" s="215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16" t="s">
        <v>268</v>
      </c>
      <c r="AT348" s="216" t="s">
        <v>159</v>
      </c>
      <c r="AU348" s="216" t="s">
        <v>88</v>
      </c>
      <c r="AY348" s="18" t="s">
        <v>157</v>
      </c>
      <c r="BE348" s="217">
        <f>IF(N348="základní",J348,0)</f>
        <v>0</v>
      </c>
      <c r="BF348" s="217">
        <f>IF(N348="snížená",J348,0)</f>
        <v>0</v>
      </c>
      <c r="BG348" s="217">
        <f>IF(N348="zákl. přenesená",J348,0)</f>
        <v>0</v>
      </c>
      <c r="BH348" s="217">
        <f>IF(N348="sníž. přenesená",J348,0)</f>
        <v>0</v>
      </c>
      <c r="BI348" s="217">
        <f>IF(N348="nulová",J348,0)</f>
        <v>0</v>
      </c>
      <c r="BJ348" s="18" t="s">
        <v>86</v>
      </c>
      <c r="BK348" s="217">
        <f>ROUND(I348*H348,2)</f>
        <v>0</v>
      </c>
      <c r="BL348" s="18" t="s">
        <v>268</v>
      </c>
      <c r="BM348" s="216" t="s">
        <v>2637</v>
      </c>
    </row>
    <row r="349" s="2" customFormat="1">
      <c r="A349" s="39"/>
      <c r="B349" s="40"/>
      <c r="C349" s="41"/>
      <c r="D349" s="218" t="s">
        <v>166</v>
      </c>
      <c r="E349" s="41"/>
      <c r="F349" s="219" t="s">
        <v>975</v>
      </c>
      <c r="G349" s="41"/>
      <c r="H349" s="41"/>
      <c r="I349" s="220"/>
      <c r="J349" s="41"/>
      <c r="K349" s="41"/>
      <c r="L349" s="45"/>
      <c r="M349" s="221"/>
      <c r="N349" s="222"/>
      <c r="O349" s="85"/>
      <c r="P349" s="85"/>
      <c r="Q349" s="85"/>
      <c r="R349" s="85"/>
      <c r="S349" s="85"/>
      <c r="T349" s="86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18" t="s">
        <v>166</v>
      </c>
      <c r="AU349" s="18" t="s">
        <v>88</v>
      </c>
    </row>
    <row r="350" s="13" customFormat="1">
      <c r="A350" s="13"/>
      <c r="B350" s="225"/>
      <c r="C350" s="226"/>
      <c r="D350" s="223" t="s">
        <v>170</v>
      </c>
      <c r="E350" s="227" t="s">
        <v>19</v>
      </c>
      <c r="F350" s="228" t="s">
        <v>2638</v>
      </c>
      <c r="G350" s="226"/>
      <c r="H350" s="229">
        <v>10.747</v>
      </c>
      <c r="I350" s="230"/>
      <c r="J350" s="226"/>
      <c r="K350" s="226"/>
      <c r="L350" s="231"/>
      <c r="M350" s="232"/>
      <c r="N350" s="233"/>
      <c r="O350" s="233"/>
      <c r="P350" s="233"/>
      <c r="Q350" s="233"/>
      <c r="R350" s="233"/>
      <c r="S350" s="233"/>
      <c r="T350" s="234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5" t="s">
        <v>170</v>
      </c>
      <c r="AU350" s="235" t="s">
        <v>88</v>
      </c>
      <c r="AV350" s="13" t="s">
        <v>88</v>
      </c>
      <c r="AW350" s="13" t="s">
        <v>37</v>
      </c>
      <c r="AX350" s="13" t="s">
        <v>78</v>
      </c>
      <c r="AY350" s="235" t="s">
        <v>157</v>
      </c>
    </row>
    <row r="351" s="13" customFormat="1">
      <c r="A351" s="13"/>
      <c r="B351" s="225"/>
      <c r="C351" s="226"/>
      <c r="D351" s="223" t="s">
        <v>170</v>
      </c>
      <c r="E351" s="227" t="s">
        <v>19</v>
      </c>
      <c r="F351" s="228" t="s">
        <v>2639</v>
      </c>
      <c r="G351" s="226"/>
      <c r="H351" s="229">
        <v>10.747</v>
      </c>
      <c r="I351" s="230"/>
      <c r="J351" s="226"/>
      <c r="K351" s="226"/>
      <c r="L351" s="231"/>
      <c r="M351" s="232"/>
      <c r="N351" s="233"/>
      <c r="O351" s="233"/>
      <c r="P351" s="233"/>
      <c r="Q351" s="233"/>
      <c r="R351" s="233"/>
      <c r="S351" s="233"/>
      <c r="T351" s="234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5" t="s">
        <v>170</v>
      </c>
      <c r="AU351" s="235" t="s">
        <v>88</v>
      </c>
      <c r="AV351" s="13" t="s">
        <v>88</v>
      </c>
      <c r="AW351" s="13" t="s">
        <v>37</v>
      </c>
      <c r="AX351" s="13" t="s">
        <v>78</v>
      </c>
      <c r="AY351" s="235" t="s">
        <v>157</v>
      </c>
    </row>
    <row r="352" s="2" customFormat="1" ht="24.15" customHeight="1">
      <c r="A352" s="39"/>
      <c r="B352" s="40"/>
      <c r="C352" s="236" t="s">
        <v>668</v>
      </c>
      <c r="D352" s="236" t="s">
        <v>242</v>
      </c>
      <c r="E352" s="237" t="s">
        <v>979</v>
      </c>
      <c r="F352" s="238" t="s">
        <v>980</v>
      </c>
      <c r="G352" s="239" t="s">
        <v>162</v>
      </c>
      <c r="H352" s="240">
        <v>12.359</v>
      </c>
      <c r="I352" s="241"/>
      <c r="J352" s="242">
        <f>ROUND(I352*H352,2)</f>
        <v>0</v>
      </c>
      <c r="K352" s="238" t="s">
        <v>175</v>
      </c>
      <c r="L352" s="243"/>
      <c r="M352" s="244" t="s">
        <v>19</v>
      </c>
      <c r="N352" s="245" t="s">
        <v>49</v>
      </c>
      <c r="O352" s="85"/>
      <c r="P352" s="214">
        <f>O352*H352</f>
        <v>0</v>
      </c>
      <c r="Q352" s="214">
        <v>0.0054000000000000003</v>
      </c>
      <c r="R352" s="214">
        <f>Q352*H352</f>
        <v>0.066738600000000009</v>
      </c>
      <c r="S352" s="214">
        <v>0</v>
      </c>
      <c r="T352" s="215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16" t="s">
        <v>357</v>
      </c>
      <c r="AT352" s="216" t="s">
        <v>242</v>
      </c>
      <c r="AU352" s="216" t="s">
        <v>88</v>
      </c>
      <c r="AY352" s="18" t="s">
        <v>157</v>
      </c>
      <c r="BE352" s="217">
        <f>IF(N352="základní",J352,0)</f>
        <v>0</v>
      </c>
      <c r="BF352" s="217">
        <f>IF(N352="snížená",J352,0)</f>
        <v>0</v>
      </c>
      <c r="BG352" s="217">
        <f>IF(N352="zákl. přenesená",J352,0)</f>
        <v>0</v>
      </c>
      <c r="BH352" s="217">
        <f>IF(N352="sníž. přenesená",J352,0)</f>
        <v>0</v>
      </c>
      <c r="BI352" s="217">
        <f>IF(N352="nulová",J352,0)</f>
        <v>0</v>
      </c>
      <c r="BJ352" s="18" t="s">
        <v>86</v>
      </c>
      <c r="BK352" s="217">
        <f>ROUND(I352*H352,2)</f>
        <v>0</v>
      </c>
      <c r="BL352" s="18" t="s">
        <v>268</v>
      </c>
      <c r="BM352" s="216" t="s">
        <v>2640</v>
      </c>
    </row>
    <row r="353" s="13" customFormat="1">
      <c r="A353" s="13"/>
      <c r="B353" s="225"/>
      <c r="C353" s="226"/>
      <c r="D353" s="223" t="s">
        <v>170</v>
      </c>
      <c r="E353" s="227" t="s">
        <v>19</v>
      </c>
      <c r="F353" s="228" t="s">
        <v>2638</v>
      </c>
      <c r="G353" s="226"/>
      <c r="H353" s="229">
        <v>10.747</v>
      </c>
      <c r="I353" s="230"/>
      <c r="J353" s="226"/>
      <c r="K353" s="226"/>
      <c r="L353" s="231"/>
      <c r="M353" s="232"/>
      <c r="N353" s="233"/>
      <c r="O353" s="233"/>
      <c r="P353" s="233"/>
      <c r="Q353" s="233"/>
      <c r="R353" s="233"/>
      <c r="S353" s="233"/>
      <c r="T353" s="23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5" t="s">
        <v>170</v>
      </c>
      <c r="AU353" s="235" t="s">
        <v>88</v>
      </c>
      <c r="AV353" s="13" t="s">
        <v>88</v>
      </c>
      <c r="AW353" s="13" t="s">
        <v>37</v>
      </c>
      <c r="AX353" s="13" t="s">
        <v>78</v>
      </c>
      <c r="AY353" s="235" t="s">
        <v>157</v>
      </c>
    </row>
    <row r="354" s="13" customFormat="1">
      <c r="A354" s="13"/>
      <c r="B354" s="225"/>
      <c r="C354" s="226"/>
      <c r="D354" s="223" t="s">
        <v>170</v>
      </c>
      <c r="E354" s="226"/>
      <c r="F354" s="228" t="s">
        <v>2641</v>
      </c>
      <c r="G354" s="226"/>
      <c r="H354" s="229">
        <v>12.359</v>
      </c>
      <c r="I354" s="230"/>
      <c r="J354" s="226"/>
      <c r="K354" s="226"/>
      <c r="L354" s="231"/>
      <c r="M354" s="232"/>
      <c r="N354" s="233"/>
      <c r="O354" s="233"/>
      <c r="P354" s="233"/>
      <c r="Q354" s="233"/>
      <c r="R354" s="233"/>
      <c r="S354" s="233"/>
      <c r="T354" s="234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5" t="s">
        <v>170</v>
      </c>
      <c r="AU354" s="235" t="s">
        <v>88</v>
      </c>
      <c r="AV354" s="13" t="s">
        <v>88</v>
      </c>
      <c r="AW354" s="13" t="s">
        <v>4</v>
      </c>
      <c r="AX354" s="13" t="s">
        <v>86</v>
      </c>
      <c r="AY354" s="235" t="s">
        <v>157</v>
      </c>
    </row>
    <row r="355" s="2" customFormat="1" ht="24.15" customHeight="1">
      <c r="A355" s="39"/>
      <c r="B355" s="40"/>
      <c r="C355" s="236" t="s">
        <v>674</v>
      </c>
      <c r="D355" s="236" t="s">
        <v>242</v>
      </c>
      <c r="E355" s="237" t="s">
        <v>984</v>
      </c>
      <c r="F355" s="238" t="s">
        <v>985</v>
      </c>
      <c r="G355" s="239" t="s">
        <v>162</v>
      </c>
      <c r="H355" s="240">
        <v>12.359</v>
      </c>
      <c r="I355" s="241"/>
      <c r="J355" s="242">
        <f>ROUND(I355*H355,2)</f>
        <v>0</v>
      </c>
      <c r="K355" s="238" t="s">
        <v>175</v>
      </c>
      <c r="L355" s="243"/>
      <c r="M355" s="244" t="s">
        <v>19</v>
      </c>
      <c r="N355" s="245" t="s">
        <v>49</v>
      </c>
      <c r="O355" s="85"/>
      <c r="P355" s="214">
        <f>O355*H355</f>
        <v>0</v>
      </c>
      <c r="Q355" s="214">
        <v>0.0053</v>
      </c>
      <c r="R355" s="214">
        <f>Q355*H355</f>
        <v>0.065502699999999997</v>
      </c>
      <c r="S355" s="214">
        <v>0</v>
      </c>
      <c r="T355" s="215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16" t="s">
        <v>357</v>
      </c>
      <c r="AT355" s="216" t="s">
        <v>242</v>
      </c>
      <c r="AU355" s="216" t="s">
        <v>88</v>
      </c>
      <c r="AY355" s="18" t="s">
        <v>157</v>
      </c>
      <c r="BE355" s="217">
        <f>IF(N355="základní",J355,0)</f>
        <v>0</v>
      </c>
      <c r="BF355" s="217">
        <f>IF(N355="snížená",J355,0)</f>
        <v>0</v>
      </c>
      <c r="BG355" s="217">
        <f>IF(N355="zákl. přenesená",J355,0)</f>
        <v>0</v>
      </c>
      <c r="BH355" s="217">
        <f>IF(N355="sníž. přenesená",J355,0)</f>
        <v>0</v>
      </c>
      <c r="BI355" s="217">
        <f>IF(N355="nulová",J355,0)</f>
        <v>0</v>
      </c>
      <c r="BJ355" s="18" t="s">
        <v>86</v>
      </c>
      <c r="BK355" s="217">
        <f>ROUND(I355*H355,2)</f>
        <v>0</v>
      </c>
      <c r="BL355" s="18" t="s">
        <v>268</v>
      </c>
      <c r="BM355" s="216" t="s">
        <v>2642</v>
      </c>
    </row>
    <row r="356" s="13" customFormat="1">
      <c r="A356" s="13"/>
      <c r="B356" s="225"/>
      <c r="C356" s="226"/>
      <c r="D356" s="223" t="s">
        <v>170</v>
      </c>
      <c r="E356" s="227" t="s">
        <v>19</v>
      </c>
      <c r="F356" s="228" t="s">
        <v>2639</v>
      </c>
      <c r="G356" s="226"/>
      <c r="H356" s="229">
        <v>10.747</v>
      </c>
      <c r="I356" s="230"/>
      <c r="J356" s="226"/>
      <c r="K356" s="226"/>
      <c r="L356" s="231"/>
      <c r="M356" s="232"/>
      <c r="N356" s="233"/>
      <c r="O356" s="233"/>
      <c r="P356" s="233"/>
      <c r="Q356" s="233"/>
      <c r="R356" s="233"/>
      <c r="S356" s="233"/>
      <c r="T356" s="234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5" t="s">
        <v>170</v>
      </c>
      <c r="AU356" s="235" t="s">
        <v>88</v>
      </c>
      <c r="AV356" s="13" t="s">
        <v>88</v>
      </c>
      <c r="AW356" s="13" t="s">
        <v>37</v>
      </c>
      <c r="AX356" s="13" t="s">
        <v>78</v>
      </c>
      <c r="AY356" s="235" t="s">
        <v>157</v>
      </c>
    </row>
    <row r="357" s="13" customFormat="1">
      <c r="A357" s="13"/>
      <c r="B357" s="225"/>
      <c r="C357" s="226"/>
      <c r="D357" s="223" t="s">
        <v>170</v>
      </c>
      <c r="E357" s="226"/>
      <c r="F357" s="228" t="s">
        <v>2641</v>
      </c>
      <c r="G357" s="226"/>
      <c r="H357" s="229">
        <v>12.359</v>
      </c>
      <c r="I357" s="230"/>
      <c r="J357" s="226"/>
      <c r="K357" s="226"/>
      <c r="L357" s="231"/>
      <c r="M357" s="232"/>
      <c r="N357" s="233"/>
      <c r="O357" s="233"/>
      <c r="P357" s="233"/>
      <c r="Q357" s="233"/>
      <c r="R357" s="233"/>
      <c r="S357" s="233"/>
      <c r="T357" s="234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5" t="s">
        <v>170</v>
      </c>
      <c r="AU357" s="235" t="s">
        <v>88</v>
      </c>
      <c r="AV357" s="13" t="s">
        <v>88</v>
      </c>
      <c r="AW357" s="13" t="s">
        <v>4</v>
      </c>
      <c r="AX357" s="13" t="s">
        <v>86</v>
      </c>
      <c r="AY357" s="235" t="s">
        <v>157</v>
      </c>
    </row>
    <row r="358" s="2" customFormat="1" ht="16.5" customHeight="1">
      <c r="A358" s="39"/>
      <c r="B358" s="40"/>
      <c r="C358" s="205" t="s">
        <v>678</v>
      </c>
      <c r="D358" s="205" t="s">
        <v>159</v>
      </c>
      <c r="E358" s="206" t="s">
        <v>988</v>
      </c>
      <c r="F358" s="207" t="s">
        <v>989</v>
      </c>
      <c r="G358" s="208" t="s">
        <v>162</v>
      </c>
      <c r="H358" s="209">
        <v>24.398</v>
      </c>
      <c r="I358" s="210"/>
      <c r="J358" s="211">
        <f>ROUND(I358*H358,2)</f>
        <v>0</v>
      </c>
      <c r="K358" s="207" t="s">
        <v>175</v>
      </c>
      <c r="L358" s="45"/>
      <c r="M358" s="212" t="s">
        <v>19</v>
      </c>
      <c r="N358" s="213" t="s">
        <v>49</v>
      </c>
      <c r="O358" s="85"/>
      <c r="P358" s="214">
        <f>O358*H358</f>
        <v>0</v>
      </c>
      <c r="Q358" s="214">
        <v>0.00040000000000000002</v>
      </c>
      <c r="R358" s="214">
        <f>Q358*H358</f>
        <v>0.0097592000000000009</v>
      </c>
      <c r="S358" s="214">
        <v>0</v>
      </c>
      <c r="T358" s="215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16" t="s">
        <v>268</v>
      </c>
      <c r="AT358" s="216" t="s">
        <v>159</v>
      </c>
      <c r="AU358" s="216" t="s">
        <v>88</v>
      </c>
      <c r="AY358" s="18" t="s">
        <v>157</v>
      </c>
      <c r="BE358" s="217">
        <f>IF(N358="základní",J358,0)</f>
        <v>0</v>
      </c>
      <c r="BF358" s="217">
        <f>IF(N358="snížená",J358,0)</f>
        <v>0</v>
      </c>
      <c r="BG358" s="217">
        <f>IF(N358="zákl. přenesená",J358,0)</f>
        <v>0</v>
      </c>
      <c r="BH358" s="217">
        <f>IF(N358="sníž. přenesená",J358,0)</f>
        <v>0</v>
      </c>
      <c r="BI358" s="217">
        <f>IF(N358="nulová",J358,0)</f>
        <v>0</v>
      </c>
      <c r="BJ358" s="18" t="s">
        <v>86</v>
      </c>
      <c r="BK358" s="217">
        <f>ROUND(I358*H358,2)</f>
        <v>0</v>
      </c>
      <c r="BL358" s="18" t="s">
        <v>268</v>
      </c>
      <c r="BM358" s="216" t="s">
        <v>2643</v>
      </c>
    </row>
    <row r="359" s="2" customFormat="1">
      <c r="A359" s="39"/>
      <c r="B359" s="40"/>
      <c r="C359" s="41"/>
      <c r="D359" s="218" t="s">
        <v>166</v>
      </c>
      <c r="E359" s="41"/>
      <c r="F359" s="219" t="s">
        <v>991</v>
      </c>
      <c r="G359" s="41"/>
      <c r="H359" s="41"/>
      <c r="I359" s="220"/>
      <c r="J359" s="41"/>
      <c r="K359" s="41"/>
      <c r="L359" s="45"/>
      <c r="M359" s="221"/>
      <c r="N359" s="222"/>
      <c r="O359" s="85"/>
      <c r="P359" s="85"/>
      <c r="Q359" s="85"/>
      <c r="R359" s="85"/>
      <c r="S359" s="85"/>
      <c r="T359" s="86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T359" s="18" t="s">
        <v>166</v>
      </c>
      <c r="AU359" s="18" t="s">
        <v>88</v>
      </c>
    </row>
    <row r="360" s="13" customFormat="1">
      <c r="A360" s="13"/>
      <c r="B360" s="225"/>
      <c r="C360" s="226"/>
      <c r="D360" s="223" t="s">
        <v>170</v>
      </c>
      <c r="E360" s="227" t="s">
        <v>19</v>
      </c>
      <c r="F360" s="228" t="s">
        <v>2644</v>
      </c>
      <c r="G360" s="226"/>
      <c r="H360" s="229">
        <v>5.8090000000000002</v>
      </c>
      <c r="I360" s="230"/>
      <c r="J360" s="226"/>
      <c r="K360" s="226"/>
      <c r="L360" s="231"/>
      <c r="M360" s="232"/>
      <c r="N360" s="233"/>
      <c r="O360" s="233"/>
      <c r="P360" s="233"/>
      <c r="Q360" s="233"/>
      <c r="R360" s="233"/>
      <c r="S360" s="233"/>
      <c r="T360" s="234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5" t="s">
        <v>170</v>
      </c>
      <c r="AU360" s="235" t="s">
        <v>88</v>
      </c>
      <c r="AV360" s="13" t="s">
        <v>88</v>
      </c>
      <c r="AW360" s="13" t="s">
        <v>37</v>
      </c>
      <c r="AX360" s="13" t="s">
        <v>78</v>
      </c>
      <c r="AY360" s="235" t="s">
        <v>157</v>
      </c>
    </row>
    <row r="361" s="13" customFormat="1">
      <c r="A361" s="13"/>
      <c r="B361" s="225"/>
      <c r="C361" s="226"/>
      <c r="D361" s="223" t="s">
        <v>170</v>
      </c>
      <c r="E361" s="227" t="s">
        <v>19</v>
      </c>
      <c r="F361" s="228" t="s">
        <v>2645</v>
      </c>
      <c r="G361" s="226"/>
      <c r="H361" s="229">
        <v>5.8090000000000002</v>
      </c>
      <c r="I361" s="230"/>
      <c r="J361" s="226"/>
      <c r="K361" s="226"/>
      <c r="L361" s="231"/>
      <c r="M361" s="232"/>
      <c r="N361" s="233"/>
      <c r="O361" s="233"/>
      <c r="P361" s="233"/>
      <c r="Q361" s="233"/>
      <c r="R361" s="233"/>
      <c r="S361" s="233"/>
      <c r="T361" s="234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5" t="s">
        <v>170</v>
      </c>
      <c r="AU361" s="235" t="s">
        <v>88</v>
      </c>
      <c r="AV361" s="13" t="s">
        <v>88</v>
      </c>
      <c r="AW361" s="13" t="s">
        <v>37</v>
      </c>
      <c r="AX361" s="13" t="s">
        <v>78</v>
      </c>
      <c r="AY361" s="235" t="s">
        <v>157</v>
      </c>
    </row>
    <row r="362" s="13" customFormat="1">
      <c r="A362" s="13"/>
      <c r="B362" s="225"/>
      <c r="C362" s="226"/>
      <c r="D362" s="223" t="s">
        <v>170</v>
      </c>
      <c r="E362" s="227" t="s">
        <v>19</v>
      </c>
      <c r="F362" s="228" t="s">
        <v>2646</v>
      </c>
      <c r="G362" s="226"/>
      <c r="H362" s="229">
        <v>6.3899999999999997</v>
      </c>
      <c r="I362" s="230"/>
      <c r="J362" s="226"/>
      <c r="K362" s="226"/>
      <c r="L362" s="231"/>
      <c r="M362" s="232"/>
      <c r="N362" s="233"/>
      <c r="O362" s="233"/>
      <c r="P362" s="233"/>
      <c r="Q362" s="233"/>
      <c r="R362" s="233"/>
      <c r="S362" s="233"/>
      <c r="T362" s="234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5" t="s">
        <v>170</v>
      </c>
      <c r="AU362" s="235" t="s">
        <v>88</v>
      </c>
      <c r="AV362" s="13" t="s">
        <v>88</v>
      </c>
      <c r="AW362" s="13" t="s">
        <v>37</v>
      </c>
      <c r="AX362" s="13" t="s">
        <v>78</v>
      </c>
      <c r="AY362" s="235" t="s">
        <v>157</v>
      </c>
    </row>
    <row r="363" s="13" customFormat="1">
      <c r="A363" s="13"/>
      <c r="B363" s="225"/>
      <c r="C363" s="226"/>
      <c r="D363" s="223" t="s">
        <v>170</v>
      </c>
      <c r="E363" s="227" t="s">
        <v>19</v>
      </c>
      <c r="F363" s="228" t="s">
        <v>2647</v>
      </c>
      <c r="G363" s="226"/>
      <c r="H363" s="229">
        <v>6.3899999999999997</v>
      </c>
      <c r="I363" s="230"/>
      <c r="J363" s="226"/>
      <c r="K363" s="226"/>
      <c r="L363" s="231"/>
      <c r="M363" s="232"/>
      <c r="N363" s="233"/>
      <c r="O363" s="233"/>
      <c r="P363" s="233"/>
      <c r="Q363" s="233"/>
      <c r="R363" s="233"/>
      <c r="S363" s="233"/>
      <c r="T363" s="234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5" t="s">
        <v>170</v>
      </c>
      <c r="AU363" s="235" t="s">
        <v>88</v>
      </c>
      <c r="AV363" s="13" t="s">
        <v>88</v>
      </c>
      <c r="AW363" s="13" t="s">
        <v>37</v>
      </c>
      <c r="AX363" s="13" t="s">
        <v>78</v>
      </c>
      <c r="AY363" s="235" t="s">
        <v>157</v>
      </c>
    </row>
    <row r="364" s="2" customFormat="1" ht="24.15" customHeight="1">
      <c r="A364" s="39"/>
      <c r="B364" s="40"/>
      <c r="C364" s="236" t="s">
        <v>684</v>
      </c>
      <c r="D364" s="236" t="s">
        <v>242</v>
      </c>
      <c r="E364" s="237" t="s">
        <v>979</v>
      </c>
      <c r="F364" s="238" t="s">
        <v>980</v>
      </c>
      <c r="G364" s="239" t="s">
        <v>162</v>
      </c>
      <c r="H364" s="240">
        <v>30.513000000000002</v>
      </c>
      <c r="I364" s="241"/>
      <c r="J364" s="242">
        <f>ROUND(I364*H364,2)</f>
        <v>0</v>
      </c>
      <c r="K364" s="238" t="s">
        <v>175</v>
      </c>
      <c r="L364" s="243"/>
      <c r="M364" s="244" t="s">
        <v>19</v>
      </c>
      <c r="N364" s="245" t="s">
        <v>49</v>
      </c>
      <c r="O364" s="85"/>
      <c r="P364" s="214">
        <f>O364*H364</f>
        <v>0</v>
      </c>
      <c r="Q364" s="214">
        <v>0.0054000000000000003</v>
      </c>
      <c r="R364" s="214">
        <f>Q364*H364</f>
        <v>0.16477020000000001</v>
      </c>
      <c r="S364" s="214">
        <v>0</v>
      </c>
      <c r="T364" s="215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16" t="s">
        <v>357</v>
      </c>
      <c r="AT364" s="216" t="s">
        <v>242</v>
      </c>
      <c r="AU364" s="216" t="s">
        <v>88</v>
      </c>
      <c r="AY364" s="18" t="s">
        <v>157</v>
      </c>
      <c r="BE364" s="217">
        <f>IF(N364="základní",J364,0)</f>
        <v>0</v>
      </c>
      <c r="BF364" s="217">
        <f>IF(N364="snížená",J364,0)</f>
        <v>0</v>
      </c>
      <c r="BG364" s="217">
        <f>IF(N364="zákl. přenesená",J364,0)</f>
        <v>0</v>
      </c>
      <c r="BH364" s="217">
        <f>IF(N364="sníž. přenesená",J364,0)</f>
        <v>0</v>
      </c>
      <c r="BI364" s="217">
        <f>IF(N364="nulová",J364,0)</f>
        <v>0</v>
      </c>
      <c r="BJ364" s="18" t="s">
        <v>86</v>
      </c>
      <c r="BK364" s="217">
        <f>ROUND(I364*H364,2)</f>
        <v>0</v>
      </c>
      <c r="BL364" s="18" t="s">
        <v>268</v>
      </c>
      <c r="BM364" s="216" t="s">
        <v>2648</v>
      </c>
    </row>
    <row r="365" s="13" customFormat="1">
      <c r="A365" s="13"/>
      <c r="B365" s="225"/>
      <c r="C365" s="226"/>
      <c r="D365" s="223" t="s">
        <v>170</v>
      </c>
      <c r="E365" s="227" t="s">
        <v>19</v>
      </c>
      <c r="F365" s="228" t="s">
        <v>2644</v>
      </c>
      <c r="G365" s="226"/>
      <c r="H365" s="229">
        <v>5.8090000000000002</v>
      </c>
      <c r="I365" s="230"/>
      <c r="J365" s="226"/>
      <c r="K365" s="226"/>
      <c r="L365" s="231"/>
      <c r="M365" s="232"/>
      <c r="N365" s="233"/>
      <c r="O365" s="233"/>
      <c r="P365" s="233"/>
      <c r="Q365" s="233"/>
      <c r="R365" s="233"/>
      <c r="S365" s="233"/>
      <c r="T365" s="234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5" t="s">
        <v>170</v>
      </c>
      <c r="AU365" s="235" t="s">
        <v>88</v>
      </c>
      <c r="AV365" s="13" t="s">
        <v>88</v>
      </c>
      <c r="AW365" s="13" t="s">
        <v>37</v>
      </c>
      <c r="AX365" s="13" t="s">
        <v>78</v>
      </c>
      <c r="AY365" s="235" t="s">
        <v>157</v>
      </c>
    </row>
    <row r="366" s="13" customFormat="1">
      <c r="A366" s="13"/>
      <c r="B366" s="225"/>
      <c r="C366" s="226"/>
      <c r="D366" s="223" t="s">
        <v>170</v>
      </c>
      <c r="E366" s="227" t="s">
        <v>19</v>
      </c>
      <c r="F366" s="228" t="s">
        <v>994</v>
      </c>
      <c r="G366" s="226"/>
      <c r="H366" s="229">
        <v>20.724</v>
      </c>
      <c r="I366" s="230"/>
      <c r="J366" s="226"/>
      <c r="K366" s="226"/>
      <c r="L366" s="231"/>
      <c r="M366" s="232"/>
      <c r="N366" s="233"/>
      <c r="O366" s="233"/>
      <c r="P366" s="233"/>
      <c r="Q366" s="233"/>
      <c r="R366" s="233"/>
      <c r="S366" s="233"/>
      <c r="T366" s="234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5" t="s">
        <v>170</v>
      </c>
      <c r="AU366" s="235" t="s">
        <v>88</v>
      </c>
      <c r="AV366" s="13" t="s">
        <v>88</v>
      </c>
      <c r="AW366" s="13" t="s">
        <v>37</v>
      </c>
      <c r="AX366" s="13" t="s">
        <v>78</v>
      </c>
      <c r="AY366" s="235" t="s">
        <v>157</v>
      </c>
    </row>
    <row r="367" s="13" customFormat="1">
      <c r="A367" s="13"/>
      <c r="B367" s="225"/>
      <c r="C367" s="226"/>
      <c r="D367" s="223" t="s">
        <v>170</v>
      </c>
      <c r="E367" s="226"/>
      <c r="F367" s="228" t="s">
        <v>2649</v>
      </c>
      <c r="G367" s="226"/>
      <c r="H367" s="229">
        <v>30.513000000000002</v>
      </c>
      <c r="I367" s="230"/>
      <c r="J367" s="226"/>
      <c r="K367" s="226"/>
      <c r="L367" s="231"/>
      <c r="M367" s="232"/>
      <c r="N367" s="233"/>
      <c r="O367" s="233"/>
      <c r="P367" s="233"/>
      <c r="Q367" s="233"/>
      <c r="R367" s="233"/>
      <c r="S367" s="233"/>
      <c r="T367" s="234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5" t="s">
        <v>170</v>
      </c>
      <c r="AU367" s="235" t="s">
        <v>88</v>
      </c>
      <c r="AV367" s="13" t="s">
        <v>88</v>
      </c>
      <c r="AW367" s="13" t="s">
        <v>4</v>
      </c>
      <c r="AX367" s="13" t="s">
        <v>86</v>
      </c>
      <c r="AY367" s="235" t="s">
        <v>157</v>
      </c>
    </row>
    <row r="368" s="2" customFormat="1" ht="24.15" customHeight="1">
      <c r="A368" s="39"/>
      <c r="B368" s="40"/>
      <c r="C368" s="236" t="s">
        <v>690</v>
      </c>
      <c r="D368" s="236" t="s">
        <v>242</v>
      </c>
      <c r="E368" s="237" t="s">
        <v>984</v>
      </c>
      <c r="F368" s="238" t="s">
        <v>985</v>
      </c>
      <c r="G368" s="239" t="s">
        <v>162</v>
      </c>
      <c r="H368" s="240">
        <v>30.513000000000002</v>
      </c>
      <c r="I368" s="241"/>
      <c r="J368" s="242">
        <f>ROUND(I368*H368,2)</f>
        <v>0</v>
      </c>
      <c r="K368" s="238" t="s">
        <v>175</v>
      </c>
      <c r="L368" s="243"/>
      <c r="M368" s="244" t="s">
        <v>19</v>
      </c>
      <c r="N368" s="245" t="s">
        <v>49</v>
      </c>
      <c r="O368" s="85"/>
      <c r="P368" s="214">
        <f>O368*H368</f>
        <v>0</v>
      </c>
      <c r="Q368" s="214">
        <v>0.0053</v>
      </c>
      <c r="R368" s="214">
        <f>Q368*H368</f>
        <v>0.1617189</v>
      </c>
      <c r="S368" s="214">
        <v>0</v>
      </c>
      <c r="T368" s="215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16" t="s">
        <v>357</v>
      </c>
      <c r="AT368" s="216" t="s">
        <v>242</v>
      </c>
      <c r="AU368" s="216" t="s">
        <v>88</v>
      </c>
      <c r="AY368" s="18" t="s">
        <v>157</v>
      </c>
      <c r="BE368" s="217">
        <f>IF(N368="základní",J368,0)</f>
        <v>0</v>
      </c>
      <c r="BF368" s="217">
        <f>IF(N368="snížená",J368,0)</f>
        <v>0</v>
      </c>
      <c r="BG368" s="217">
        <f>IF(N368="zákl. přenesená",J368,0)</f>
        <v>0</v>
      </c>
      <c r="BH368" s="217">
        <f>IF(N368="sníž. přenesená",J368,0)</f>
        <v>0</v>
      </c>
      <c r="BI368" s="217">
        <f>IF(N368="nulová",J368,0)</f>
        <v>0</v>
      </c>
      <c r="BJ368" s="18" t="s">
        <v>86</v>
      </c>
      <c r="BK368" s="217">
        <f>ROUND(I368*H368,2)</f>
        <v>0</v>
      </c>
      <c r="BL368" s="18" t="s">
        <v>268</v>
      </c>
      <c r="BM368" s="216" t="s">
        <v>2650</v>
      </c>
    </row>
    <row r="369" s="13" customFormat="1">
      <c r="A369" s="13"/>
      <c r="B369" s="225"/>
      <c r="C369" s="226"/>
      <c r="D369" s="223" t="s">
        <v>170</v>
      </c>
      <c r="E369" s="227" t="s">
        <v>19</v>
      </c>
      <c r="F369" s="228" t="s">
        <v>2645</v>
      </c>
      <c r="G369" s="226"/>
      <c r="H369" s="229">
        <v>5.8090000000000002</v>
      </c>
      <c r="I369" s="230"/>
      <c r="J369" s="226"/>
      <c r="K369" s="226"/>
      <c r="L369" s="231"/>
      <c r="M369" s="232"/>
      <c r="N369" s="233"/>
      <c r="O369" s="233"/>
      <c r="P369" s="233"/>
      <c r="Q369" s="233"/>
      <c r="R369" s="233"/>
      <c r="S369" s="233"/>
      <c r="T369" s="234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5" t="s">
        <v>170</v>
      </c>
      <c r="AU369" s="235" t="s">
        <v>88</v>
      </c>
      <c r="AV369" s="13" t="s">
        <v>88</v>
      </c>
      <c r="AW369" s="13" t="s">
        <v>37</v>
      </c>
      <c r="AX369" s="13" t="s">
        <v>78</v>
      </c>
      <c r="AY369" s="235" t="s">
        <v>157</v>
      </c>
    </row>
    <row r="370" s="13" customFormat="1">
      <c r="A370" s="13"/>
      <c r="B370" s="225"/>
      <c r="C370" s="226"/>
      <c r="D370" s="223" t="s">
        <v>170</v>
      </c>
      <c r="E370" s="227" t="s">
        <v>19</v>
      </c>
      <c r="F370" s="228" t="s">
        <v>995</v>
      </c>
      <c r="G370" s="226"/>
      <c r="H370" s="229">
        <v>20.724</v>
      </c>
      <c r="I370" s="230"/>
      <c r="J370" s="226"/>
      <c r="K370" s="226"/>
      <c r="L370" s="231"/>
      <c r="M370" s="232"/>
      <c r="N370" s="233"/>
      <c r="O370" s="233"/>
      <c r="P370" s="233"/>
      <c r="Q370" s="233"/>
      <c r="R370" s="233"/>
      <c r="S370" s="233"/>
      <c r="T370" s="234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5" t="s">
        <v>170</v>
      </c>
      <c r="AU370" s="235" t="s">
        <v>88</v>
      </c>
      <c r="AV370" s="13" t="s">
        <v>88</v>
      </c>
      <c r="AW370" s="13" t="s">
        <v>37</v>
      </c>
      <c r="AX370" s="13" t="s">
        <v>78</v>
      </c>
      <c r="AY370" s="235" t="s">
        <v>157</v>
      </c>
    </row>
    <row r="371" s="13" customFormat="1">
      <c r="A371" s="13"/>
      <c r="B371" s="225"/>
      <c r="C371" s="226"/>
      <c r="D371" s="223" t="s">
        <v>170</v>
      </c>
      <c r="E371" s="226"/>
      <c r="F371" s="228" t="s">
        <v>2649</v>
      </c>
      <c r="G371" s="226"/>
      <c r="H371" s="229">
        <v>30.513000000000002</v>
      </c>
      <c r="I371" s="230"/>
      <c r="J371" s="226"/>
      <c r="K371" s="226"/>
      <c r="L371" s="231"/>
      <c r="M371" s="232"/>
      <c r="N371" s="233"/>
      <c r="O371" s="233"/>
      <c r="P371" s="233"/>
      <c r="Q371" s="233"/>
      <c r="R371" s="233"/>
      <c r="S371" s="233"/>
      <c r="T371" s="234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5" t="s">
        <v>170</v>
      </c>
      <c r="AU371" s="235" t="s">
        <v>88</v>
      </c>
      <c r="AV371" s="13" t="s">
        <v>88</v>
      </c>
      <c r="AW371" s="13" t="s">
        <v>4</v>
      </c>
      <c r="AX371" s="13" t="s">
        <v>86</v>
      </c>
      <c r="AY371" s="235" t="s">
        <v>157</v>
      </c>
    </row>
    <row r="372" s="2" customFormat="1" ht="33" customHeight="1">
      <c r="A372" s="39"/>
      <c r="B372" s="40"/>
      <c r="C372" s="205" t="s">
        <v>696</v>
      </c>
      <c r="D372" s="205" t="s">
        <v>159</v>
      </c>
      <c r="E372" s="206" t="s">
        <v>1002</v>
      </c>
      <c r="F372" s="207" t="s">
        <v>1003</v>
      </c>
      <c r="G372" s="208" t="s">
        <v>162</v>
      </c>
      <c r="H372" s="209">
        <v>6.3899999999999997</v>
      </c>
      <c r="I372" s="210"/>
      <c r="J372" s="211">
        <f>ROUND(I372*H372,2)</f>
        <v>0</v>
      </c>
      <c r="K372" s="207" t="s">
        <v>163</v>
      </c>
      <c r="L372" s="45"/>
      <c r="M372" s="212" t="s">
        <v>19</v>
      </c>
      <c r="N372" s="213" t="s">
        <v>49</v>
      </c>
      <c r="O372" s="85"/>
      <c r="P372" s="214">
        <f>O372*H372</f>
        <v>0</v>
      </c>
      <c r="Q372" s="214">
        <v>0.00080000000000000004</v>
      </c>
      <c r="R372" s="214">
        <f>Q372*H372</f>
        <v>0.0051120000000000002</v>
      </c>
      <c r="S372" s="214">
        <v>0</v>
      </c>
      <c r="T372" s="215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16" t="s">
        <v>268</v>
      </c>
      <c r="AT372" s="216" t="s">
        <v>159</v>
      </c>
      <c r="AU372" s="216" t="s">
        <v>88</v>
      </c>
      <c r="AY372" s="18" t="s">
        <v>157</v>
      </c>
      <c r="BE372" s="217">
        <f>IF(N372="základní",J372,0)</f>
        <v>0</v>
      </c>
      <c r="BF372" s="217">
        <f>IF(N372="snížená",J372,0)</f>
        <v>0</v>
      </c>
      <c r="BG372" s="217">
        <f>IF(N372="zákl. přenesená",J372,0)</f>
        <v>0</v>
      </c>
      <c r="BH372" s="217">
        <f>IF(N372="sníž. přenesená",J372,0)</f>
        <v>0</v>
      </c>
      <c r="BI372" s="217">
        <f>IF(N372="nulová",J372,0)</f>
        <v>0</v>
      </c>
      <c r="BJ372" s="18" t="s">
        <v>86</v>
      </c>
      <c r="BK372" s="217">
        <f>ROUND(I372*H372,2)</f>
        <v>0</v>
      </c>
      <c r="BL372" s="18" t="s">
        <v>268</v>
      </c>
      <c r="BM372" s="216" t="s">
        <v>2651</v>
      </c>
    </row>
    <row r="373" s="2" customFormat="1">
      <c r="A373" s="39"/>
      <c r="B373" s="40"/>
      <c r="C373" s="41"/>
      <c r="D373" s="218" t="s">
        <v>166</v>
      </c>
      <c r="E373" s="41"/>
      <c r="F373" s="219" t="s">
        <v>1005</v>
      </c>
      <c r="G373" s="41"/>
      <c r="H373" s="41"/>
      <c r="I373" s="220"/>
      <c r="J373" s="41"/>
      <c r="K373" s="41"/>
      <c r="L373" s="45"/>
      <c r="M373" s="221"/>
      <c r="N373" s="222"/>
      <c r="O373" s="85"/>
      <c r="P373" s="85"/>
      <c r="Q373" s="85"/>
      <c r="R373" s="85"/>
      <c r="S373" s="85"/>
      <c r="T373" s="86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T373" s="18" t="s">
        <v>166</v>
      </c>
      <c r="AU373" s="18" t="s">
        <v>88</v>
      </c>
    </row>
    <row r="374" s="13" customFormat="1">
      <c r="A374" s="13"/>
      <c r="B374" s="225"/>
      <c r="C374" s="226"/>
      <c r="D374" s="223" t="s">
        <v>170</v>
      </c>
      <c r="E374" s="227" t="s">
        <v>19</v>
      </c>
      <c r="F374" s="228" t="s">
        <v>2652</v>
      </c>
      <c r="G374" s="226"/>
      <c r="H374" s="229">
        <v>6.3899999999999997</v>
      </c>
      <c r="I374" s="230"/>
      <c r="J374" s="226"/>
      <c r="K374" s="226"/>
      <c r="L374" s="231"/>
      <c r="M374" s="232"/>
      <c r="N374" s="233"/>
      <c r="O374" s="233"/>
      <c r="P374" s="233"/>
      <c r="Q374" s="233"/>
      <c r="R374" s="233"/>
      <c r="S374" s="233"/>
      <c r="T374" s="234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5" t="s">
        <v>170</v>
      </c>
      <c r="AU374" s="235" t="s">
        <v>88</v>
      </c>
      <c r="AV374" s="13" t="s">
        <v>88</v>
      </c>
      <c r="AW374" s="13" t="s">
        <v>37</v>
      </c>
      <c r="AX374" s="13" t="s">
        <v>78</v>
      </c>
      <c r="AY374" s="235" t="s">
        <v>157</v>
      </c>
    </row>
    <row r="375" s="2" customFormat="1" ht="16.5" customHeight="1">
      <c r="A375" s="39"/>
      <c r="B375" s="40"/>
      <c r="C375" s="205" t="s">
        <v>701</v>
      </c>
      <c r="D375" s="205" t="s">
        <v>159</v>
      </c>
      <c r="E375" s="206" t="s">
        <v>1008</v>
      </c>
      <c r="F375" s="207" t="s">
        <v>1009</v>
      </c>
      <c r="G375" s="208" t="s">
        <v>320</v>
      </c>
      <c r="H375" s="209">
        <v>11.618</v>
      </c>
      <c r="I375" s="210"/>
      <c r="J375" s="211">
        <f>ROUND(I375*H375,2)</f>
        <v>0</v>
      </c>
      <c r="K375" s="207" t="s">
        <v>163</v>
      </c>
      <c r="L375" s="45"/>
      <c r="M375" s="212" t="s">
        <v>19</v>
      </c>
      <c r="N375" s="213" t="s">
        <v>49</v>
      </c>
      <c r="O375" s="85"/>
      <c r="P375" s="214">
        <f>O375*H375</f>
        <v>0</v>
      </c>
      <c r="Q375" s="214">
        <v>0.00016000000000000001</v>
      </c>
      <c r="R375" s="214">
        <f>Q375*H375</f>
        <v>0.0018588800000000003</v>
      </c>
      <c r="S375" s="214">
        <v>0</v>
      </c>
      <c r="T375" s="215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16" t="s">
        <v>268</v>
      </c>
      <c r="AT375" s="216" t="s">
        <v>159</v>
      </c>
      <c r="AU375" s="216" t="s">
        <v>88</v>
      </c>
      <c r="AY375" s="18" t="s">
        <v>157</v>
      </c>
      <c r="BE375" s="217">
        <f>IF(N375="základní",J375,0)</f>
        <v>0</v>
      </c>
      <c r="BF375" s="217">
        <f>IF(N375="snížená",J375,0)</f>
        <v>0</v>
      </c>
      <c r="BG375" s="217">
        <f>IF(N375="zákl. přenesená",J375,0)</f>
        <v>0</v>
      </c>
      <c r="BH375" s="217">
        <f>IF(N375="sníž. přenesená",J375,0)</f>
        <v>0</v>
      </c>
      <c r="BI375" s="217">
        <f>IF(N375="nulová",J375,0)</f>
        <v>0</v>
      </c>
      <c r="BJ375" s="18" t="s">
        <v>86</v>
      </c>
      <c r="BK375" s="217">
        <f>ROUND(I375*H375,2)</f>
        <v>0</v>
      </c>
      <c r="BL375" s="18" t="s">
        <v>268</v>
      </c>
      <c r="BM375" s="216" t="s">
        <v>2653</v>
      </c>
    </row>
    <row r="376" s="2" customFormat="1">
      <c r="A376" s="39"/>
      <c r="B376" s="40"/>
      <c r="C376" s="41"/>
      <c r="D376" s="218" t="s">
        <v>166</v>
      </c>
      <c r="E376" s="41"/>
      <c r="F376" s="219" t="s">
        <v>1011</v>
      </c>
      <c r="G376" s="41"/>
      <c r="H376" s="41"/>
      <c r="I376" s="220"/>
      <c r="J376" s="41"/>
      <c r="K376" s="41"/>
      <c r="L376" s="45"/>
      <c r="M376" s="221"/>
      <c r="N376" s="222"/>
      <c r="O376" s="85"/>
      <c r="P376" s="85"/>
      <c r="Q376" s="85"/>
      <c r="R376" s="85"/>
      <c r="S376" s="85"/>
      <c r="T376" s="86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T376" s="18" t="s">
        <v>166</v>
      </c>
      <c r="AU376" s="18" t="s">
        <v>88</v>
      </c>
    </row>
    <row r="377" s="13" customFormat="1">
      <c r="A377" s="13"/>
      <c r="B377" s="225"/>
      <c r="C377" s="226"/>
      <c r="D377" s="223" t="s">
        <v>170</v>
      </c>
      <c r="E377" s="227" t="s">
        <v>19</v>
      </c>
      <c r="F377" s="228" t="s">
        <v>2654</v>
      </c>
      <c r="G377" s="226"/>
      <c r="H377" s="229">
        <v>11.618</v>
      </c>
      <c r="I377" s="230"/>
      <c r="J377" s="226"/>
      <c r="K377" s="226"/>
      <c r="L377" s="231"/>
      <c r="M377" s="232"/>
      <c r="N377" s="233"/>
      <c r="O377" s="233"/>
      <c r="P377" s="233"/>
      <c r="Q377" s="233"/>
      <c r="R377" s="233"/>
      <c r="S377" s="233"/>
      <c r="T377" s="234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5" t="s">
        <v>170</v>
      </c>
      <c r="AU377" s="235" t="s">
        <v>88</v>
      </c>
      <c r="AV377" s="13" t="s">
        <v>88</v>
      </c>
      <c r="AW377" s="13" t="s">
        <v>37</v>
      </c>
      <c r="AX377" s="13" t="s">
        <v>78</v>
      </c>
      <c r="AY377" s="235" t="s">
        <v>157</v>
      </c>
    </row>
    <row r="378" s="2" customFormat="1" ht="24.15" customHeight="1">
      <c r="A378" s="39"/>
      <c r="B378" s="40"/>
      <c r="C378" s="205" t="s">
        <v>706</v>
      </c>
      <c r="D378" s="205" t="s">
        <v>159</v>
      </c>
      <c r="E378" s="206" t="s">
        <v>1014</v>
      </c>
      <c r="F378" s="207" t="s">
        <v>1015</v>
      </c>
      <c r="G378" s="208" t="s">
        <v>1016</v>
      </c>
      <c r="H378" s="246"/>
      <c r="I378" s="210"/>
      <c r="J378" s="211">
        <f>ROUND(I378*H378,2)</f>
        <v>0</v>
      </c>
      <c r="K378" s="207" t="s">
        <v>175</v>
      </c>
      <c r="L378" s="45"/>
      <c r="M378" s="212" t="s">
        <v>19</v>
      </c>
      <c r="N378" s="213" t="s">
        <v>49</v>
      </c>
      <c r="O378" s="85"/>
      <c r="P378" s="214">
        <f>O378*H378</f>
        <v>0</v>
      </c>
      <c r="Q378" s="214">
        <v>0</v>
      </c>
      <c r="R378" s="214">
        <f>Q378*H378</f>
        <v>0</v>
      </c>
      <c r="S378" s="214">
        <v>0</v>
      </c>
      <c r="T378" s="215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16" t="s">
        <v>268</v>
      </c>
      <c r="AT378" s="216" t="s">
        <v>159</v>
      </c>
      <c r="AU378" s="216" t="s">
        <v>88</v>
      </c>
      <c r="AY378" s="18" t="s">
        <v>157</v>
      </c>
      <c r="BE378" s="217">
        <f>IF(N378="základní",J378,0)</f>
        <v>0</v>
      </c>
      <c r="BF378" s="217">
        <f>IF(N378="snížená",J378,0)</f>
        <v>0</v>
      </c>
      <c r="BG378" s="217">
        <f>IF(N378="zákl. přenesená",J378,0)</f>
        <v>0</v>
      </c>
      <c r="BH378" s="217">
        <f>IF(N378="sníž. přenesená",J378,0)</f>
        <v>0</v>
      </c>
      <c r="BI378" s="217">
        <f>IF(N378="nulová",J378,0)</f>
        <v>0</v>
      </c>
      <c r="BJ378" s="18" t="s">
        <v>86</v>
      </c>
      <c r="BK378" s="217">
        <f>ROUND(I378*H378,2)</f>
        <v>0</v>
      </c>
      <c r="BL378" s="18" t="s">
        <v>268</v>
      </c>
      <c r="BM378" s="216" t="s">
        <v>2655</v>
      </c>
    </row>
    <row r="379" s="2" customFormat="1">
      <c r="A379" s="39"/>
      <c r="B379" s="40"/>
      <c r="C379" s="41"/>
      <c r="D379" s="218" t="s">
        <v>166</v>
      </c>
      <c r="E379" s="41"/>
      <c r="F379" s="219" t="s">
        <v>1018</v>
      </c>
      <c r="G379" s="41"/>
      <c r="H379" s="41"/>
      <c r="I379" s="220"/>
      <c r="J379" s="41"/>
      <c r="K379" s="41"/>
      <c r="L379" s="45"/>
      <c r="M379" s="221"/>
      <c r="N379" s="222"/>
      <c r="O379" s="85"/>
      <c r="P379" s="85"/>
      <c r="Q379" s="85"/>
      <c r="R379" s="85"/>
      <c r="S379" s="85"/>
      <c r="T379" s="86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T379" s="18" t="s">
        <v>166</v>
      </c>
      <c r="AU379" s="18" t="s">
        <v>88</v>
      </c>
    </row>
    <row r="380" s="12" customFormat="1" ht="22.8" customHeight="1">
      <c r="A380" s="12"/>
      <c r="B380" s="189"/>
      <c r="C380" s="190"/>
      <c r="D380" s="191" t="s">
        <v>77</v>
      </c>
      <c r="E380" s="203" t="s">
        <v>1019</v>
      </c>
      <c r="F380" s="203" t="s">
        <v>1020</v>
      </c>
      <c r="G380" s="190"/>
      <c r="H380" s="190"/>
      <c r="I380" s="193"/>
      <c r="J380" s="204">
        <f>BK380</f>
        <v>0</v>
      </c>
      <c r="K380" s="190"/>
      <c r="L380" s="195"/>
      <c r="M380" s="196"/>
      <c r="N380" s="197"/>
      <c r="O380" s="197"/>
      <c r="P380" s="198">
        <f>SUM(P381:P455)</f>
        <v>0</v>
      </c>
      <c r="Q380" s="197"/>
      <c r="R380" s="198">
        <f>SUM(R381:R455)</f>
        <v>1.5826669600000001</v>
      </c>
      <c r="S380" s="197"/>
      <c r="T380" s="199">
        <f>SUM(T381:T455)</f>
        <v>0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200" t="s">
        <v>88</v>
      </c>
      <c r="AT380" s="201" t="s">
        <v>77</v>
      </c>
      <c r="AU380" s="201" t="s">
        <v>86</v>
      </c>
      <c r="AY380" s="200" t="s">
        <v>157</v>
      </c>
      <c r="BK380" s="202">
        <f>SUM(BK381:BK455)</f>
        <v>0</v>
      </c>
    </row>
    <row r="381" s="2" customFormat="1" ht="24.15" customHeight="1">
      <c r="A381" s="39"/>
      <c r="B381" s="40"/>
      <c r="C381" s="205" t="s">
        <v>712</v>
      </c>
      <c r="D381" s="205" t="s">
        <v>159</v>
      </c>
      <c r="E381" s="206" t="s">
        <v>1022</v>
      </c>
      <c r="F381" s="207" t="s">
        <v>1023</v>
      </c>
      <c r="G381" s="208" t="s">
        <v>162</v>
      </c>
      <c r="H381" s="209">
        <v>11.924</v>
      </c>
      <c r="I381" s="210"/>
      <c r="J381" s="211">
        <f>ROUND(I381*H381,2)</f>
        <v>0</v>
      </c>
      <c r="K381" s="207" t="s">
        <v>175</v>
      </c>
      <c r="L381" s="45"/>
      <c r="M381" s="212" t="s">
        <v>19</v>
      </c>
      <c r="N381" s="213" t="s">
        <v>49</v>
      </c>
      <c r="O381" s="85"/>
      <c r="P381" s="214">
        <f>O381*H381</f>
        <v>0</v>
      </c>
      <c r="Q381" s="214">
        <v>0</v>
      </c>
      <c r="R381" s="214">
        <f>Q381*H381</f>
        <v>0</v>
      </c>
      <c r="S381" s="214">
        <v>0</v>
      </c>
      <c r="T381" s="215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16" t="s">
        <v>268</v>
      </c>
      <c r="AT381" s="216" t="s">
        <v>159</v>
      </c>
      <c r="AU381" s="216" t="s">
        <v>88</v>
      </c>
      <c r="AY381" s="18" t="s">
        <v>157</v>
      </c>
      <c r="BE381" s="217">
        <f>IF(N381="základní",J381,0)</f>
        <v>0</v>
      </c>
      <c r="BF381" s="217">
        <f>IF(N381="snížená",J381,0)</f>
        <v>0</v>
      </c>
      <c r="BG381" s="217">
        <f>IF(N381="zákl. přenesená",J381,0)</f>
        <v>0</v>
      </c>
      <c r="BH381" s="217">
        <f>IF(N381="sníž. přenesená",J381,0)</f>
        <v>0</v>
      </c>
      <c r="BI381" s="217">
        <f>IF(N381="nulová",J381,0)</f>
        <v>0</v>
      </c>
      <c r="BJ381" s="18" t="s">
        <v>86</v>
      </c>
      <c r="BK381" s="217">
        <f>ROUND(I381*H381,2)</f>
        <v>0</v>
      </c>
      <c r="BL381" s="18" t="s">
        <v>268</v>
      </c>
      <c r="BM381" s="216" t="s">
        <v>2656</v>
      </c>
    </row>
    <row r="382" s="2" customFormat="1">
      <c r="A382" s="39"/>
      <c r="B382" s="40"/>
      <c r="C382" s="41"/>
      <c r="D382" s="218" t="s">
        <v>166</v>
      </c>
      <c r="E382" s="41"/>
      <c r="F382" s="219" t="s">
        <v>1025</v>
      </c>
      <c r="G382" s="41"/>
      <c r="H382" s="41"/>
      <c r="I382" s="220"/>
      <c r="J382" s="41"/>
      <c r="K382" s="41"/>
      <c r="L382" s="45"/>
      <c r="M382" s="221"/>
      <c r="N382" s="222"/>
      <c r="O382" s="85"/>
      <c r="P382" s="85"/>
      <c r="Q382" s="85"/>
      <c r="R382" s="85"/>
      <c r="S382" s="85"/>
      <c r="T382" s="86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8" t="s">
        <v>166</v>
      </c>
      <c r="AU382" s="18" t="s">
        <v>88</v>
      </c>
    </row>
    <row r="383" s="13" customFormat="1">
      <c r="A383" s="13"/>
      <c r="B383" s="225"/>
      <c r="C383" s="226"/>
      <c r="D383" s="223" t="s">
        <v>170</v>
      </c>
      <c r="E383" s="227" t="s">
        <v>19</v>
      </c>
      <c r="F383" s="228" t="s">
        <v>2657</v>
      </c>
      <c r="G383" s="226"/>
      <c r="H383" s="229">
        <v>11.924</v>
      </c>
      <c r="I383" s="230"/>
      <c r="J383" s="226"/>
      <c r="K383" s="226"/>
      <c r="L383" s="231"/>
      <c r="M383" s="232"/>
      <c r="N383" s="233"/>
      <c r="O383" s="233"/>
      <c r="P383" s="233"/>
      <c r="Q383" s="233"/>
      <c r="R383" s="233"/>
      <c r="S383" s="233"/>
      <c r="T383" s="234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5" t="s">
        <v>170</v>
      </c>
      <c r="AU383" s="235" t="s">
        <v>88</v>
      </c>
      <c r="AV383" s="13" t="s">
        <v>88</v>
      </c>
      <c r="AW383" s="13" t="s">
        <v>37</v>
      </c>
      <c r="AX383" s="13" t="s">
        <v>78</v>
      </c>
      <c r="AY383" s="235" t="s">
        <v>157</v>
      </c>
    </row>
    <row r="384" s="2" customFormat="1" ht="16.5" customHeight="1">
      <c r="A384" s="39"/>
      <c r="B384" s="40"/>
      <c r="C384" s="236" t="s">
        <v>718</v>
      </c>
      <c r="D384" s="236" t="s">
        <v>242</v>
      </c>
      <c r="E384" s="237" t="s">
        <v>956</v>
      </c>
      <c r="F384" s="238" t="s">
        <v>957</v>
      </c>
      <c r="G384" s="239" t="s">
        <v>958</v>
      </c>
      <c r="H384" s="240">
        <v>4.173</v>
      </c>
      <c r="I384" s="241"/>
      <c r="J384" s="242">
        <f>ROUND(I384*H384,2)</f>
        <v>0</v>
      </c>
      <c r="K384" s="238" t="s">
        <v>175</v>
      </c>
      <c r="L384" s="243"/>
      <c r="M384" s="244" t="s">
        <v>19</v>
      </c>
      <c r="N384" s="245" t="s">
        <v>49</v>
      </c>
      <c r="O384" s="85"/>
      <c r="P384" s="214">
        <f>O384*H384</f>
        <v>0</v>
      </c>
      <c r="Q384" s="214">
        <v>0.001</v>
      </c>
      <c r="R384" s="214">
        <f>Q384*H384</f>
        <v>0.0041730000000000005</v>
      </c>
      <c r="S384" s="214">
        <v>0</v>
      </c>
      <c r="T384" s="215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16" t="s">
        <v>357</v>
      </c>
      <c r="AT384" s="216" t="s">
        <v>242</v>
      </c>
      <c r="AU384" s="216" t="s">
        <v>88</v>
      </c>
      <c r="AY384" s="18" t="s">
        <v>157</v>
      </c>
      <c r="BE384" s="217">
        <f>IF(N384="základní",J384,0)</f>
        <v>0</v>
      </c>
      <c r="BF384" s="217">
        <f>IF(N384="snížená",J384,0)</f>
        <v>0</v>
      </c>
      <c r="BG384" s="217">
        <f>IF(N384="zákl. přenesená",J384,0)</f>
        <v>0</v>
      </c>
      <c r="BH384" s="217">
        <f>IF(N384="sníž. přenesená",J384,0)</f>
        <v>0</v>
      </c>
      <c r="BI384" s="217">
        <f>IF(N384="nulová",J384,0)</f>
        <v>0</v>
      </c>
      <c r="BJ384" s="18" t="s">
        <v>86</v>
      </c>
      <c r="BK384" s="217">
        <f>ROUND(I384*H384,2)</f>
        <v>0</v>
      </c>
      <c r="BL384" s="18" t="s">
        <v>268</v>
      </c>
      <c r="BM384" s="216" t="s">
        <v>2658</v>
      </c>
    </row>
    <row r="385" s="13" customFormat="1">
      <c r="A385" s="13"/>
      <c r="B385" s="225"/>
      <c r="C385" s="226"/>
      <c r="D385" s="223" t="s">
        <v>170</v>
      </c>
      <c r="E385" s="226"/>
      <c r="F385" s="228" t="s">
        <v>2659</v>
      </c>
      <c r="G385" s="226"/>
      <c r="H385" s="229">
        <v>4.173</v>
      </c>
      <c r="I385" s="230"/>
      <c r="J385" s="226"/>
      <c r="K385" s="226"/>
      <c r="L385" s="231"/>
      <c r="M385" s="232"/>
      <c r="N385" s="233"/>
      <c r="O385" s="233"/>
      <c r="P385" s="233"/>
      <c r="Q385" s="233"/>
      <c r="R385" s="233"/>
      <c r="S385" s="233"/>
      <c r="T385" s="234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5" t="s">
        <v>170</v>
      </c>
      <c r="AU385" s="235" t="s">
        <v>88</v>
      </c>
      <c r="AV385" s="13" t="s">
        <v>88</v>
      </c>
      <c r="AW385" s="13" t="s">
        <v>4</v>
      </c>
      <c r="AX385" s="13" t="s">
        <v>86</v>
      </c>
      <c r="AY385" s="235" t="s">
        <v>157</v>
      </c>
    </row>
    <row r="386" s="2" customFormat="1" ht="21.75" customHeight="1">
      <c r="A386" s="39"/>
      <c r="B386" s="40"/>
      <c r="C386" s="205" t="s">
        <v>724</v>
      </c>
      <c r="D386" s="205" t="s">
        <v>159</v>
      </c>
      <c r="E386" s="206" t="s">
        <v>1031</v>
      </c>
      <c r="F386" s="207" t="s">
        <v>1032</v>
      </c>
      <c r="G386" s="208" t="s">
        <v>162</v>
      </c>
      <c r="H386" s="209">
        <v>11.924</v>
      </c>
      <c r="I386" s="210"/>
      <c r="J386" s="211">
        <f>ROUND(I386*H386,2)</f>
        <v>0</v>
      </c>
      <c r="K386" s="207" t="s">
        <v>175</v>
      </c>
      <c r="L386" s="45"/>
      <c r="M386" s="212" t="s">
        <v>19</v>
      </c>
      <c r="N386" s="213" t="s">
        <v>49</v>
      </c>
      <c r="O386" s="85"/>
      <c r="P386" s="214">
        <f>O386*H386</f>
        <v>0</v>
      </c>
      <c r="Q386" s="214">
        <v>0</v>
      </c>
      <c r="R386" s="214">
        <f>Q386*H386</f>
        <v>0</v>
      </c>
      <c r="S386" s="214">
        <v>0</v>
      </c>
      <c r="T386" s="215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16" t="s">
        <v>268</v>
      </c>
      <c r="AT386" s="216" t="s">
        <v>159</v>
      </c>
      <c r="AU386" s="216" t="s">
        <v>88</v>
      </c>
      <c r="AY386" s="18" t="s">
        <v>157</v>
      </c>
      <c r="BE386" s="217">
        <f>IF(N386="základní",J386,0)</f>
        <v>0</v>
      </c>
      <c r="BF386" s="217">
        <f>IF(N386="snížená",J386,0)</f>
        <v>0</v>
      </c>
      <c r="BG386" s="217">
        <f>IF(N386="zákl. přenesená",J386,0)</f>
        <v>0</v>
      </c>
      <c r="BH386" s="217">
        <f>IF(N386="sníž. přenesená",J386,0)</f>
        <v>0</v>
      </c>
      <c r="BI386" s="217">
        <f>IF(N386="nulová",J386,0)</f>
        <v>0</v>
      </c>
      <c r="BJ386" s="18" t="s">
        <v>86</v>
      </c>
      <c r="BK386" s="217">
        <f>ROUND(I386*H386,2)</f>
        <v>0</v>
      </c>
      <c r="BL386" s="18" t="s">
        <v>268</v>
      </c>
      <c r="BM386" s="216" t="s">
        <v>2660</v>
      </c>
    </row>
    <row r="387" s="2" customFormat="1">
      <c r="A387" s="39"/>
      <c r="B387" s="40"/>
      <c r="C387" s="41"/>
      <c r="D387" s="218" t="s">
        <v>166</v>
      </c>
      <c r="E387" s="41"/>
      <c r="F387" s="219" t="s">
        <v>1034</v>
      </c>
      <c r="G387" s="41"/>
      <c r="H387" s="41"/>
      <c r="I387" s="220"/>
      <c r="J387" s="41"/>
      <c r="K387" s="41"/>
      <c r="L387" s="45"/>
      <c r="M387" s="221"/>
      <c r="N387" s="222"/>
      <c r="O387" s="85"/>
      <c r="P387" s="85"/>
      <c r="Q387" s="85"/>
      <c r="R387" s="85"/>
      <c r="S387" s="85"/>
      <c r="T387" s="86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T387" s="18" t="s">
        <v>166</v>
      </c>
      <c r="AU387" s="18" t="s">
        <v>88</v>
      </c>
    </row>
    <row r="388" s="13" customFormat="1">
      <c r="A388" s="13"/>
      <c r="B388" s="225"/>
      <c r="C388" s="226"/>
      <c r="D388" s="223" t="s">
        <v>170</v>
      </c>
      <c r="E388" s="227" t="s">
        <v>19</v>
      </c>
      <c r="F388" s="228" t="s">
        <v>2661</v>
      </c>
      <c r="G388" s="226"/>
      <c r="H388" s="229">
        <v>11.924</v>
      </c>
      <c r="I388" s="230"/>
      <c r="J388" s="226"/>
      <c r="K388" s="226"/>
      <c r="L388" s="231"/>
      <c r="M388" s="232"/>
      <c r="N388" s="233"/>
      <c r="O388" s="233"/>
      <c r="P388" s="233"/>
      <c r="Q388" s="233"/>
      <c r="R388" s="233"/>
      <c r="S388" s="233"/>
      <c r="T388" s="234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5" t="s">
        <v>170</v>
      </c>
      <c r="AU388" s="235" t="s">
        <v>88</v>
      </c>
      <c r="AV388" s="13" t="s">
        <v>88</v>
      </c>
      <c r="AW388" s="13" t="s">
        <v>37</v>
      </c>
      <c r="AX388" s="13" t="s">
        <v>78</v>
      </c>
      <c r="AY388" s="235" t="s">
        <v>157</v>
      </c>
    </row>
    <row r="389" s="2" customFormat="1" ht="24.15" customHeight="1">
      <c r="A389" s="39"/>
      <c r="B389" s="40"/>
      <c r="C389" s="236" t="s">
        <v>730</v>
      </c>
      <c r="D389" s="236" t="s">
        <v>242</v>
      </c>
      <c r="E389" s="237" t="s">
        <v>1037</v>
      </c>
      <c r="F389" s="238" t="s">
        <v>1038</v>
      </c>
      <c r="G389" s="239" t="s">
        <v>162</v>
      </c>
      <c r="H389" s="240">
        <v>13.897</v>
      </c>
      <c r="I389" s="241"/>
      <c r="J389" s="242">
        <f>ROUND(I389*H389,2)</f>
        <v>0</v>
      </c>
      <c r="K389" s="238" t="s">
        <v>175</v>
      </c>
      <c r="L389" s="243"/>
      <c r="M389" s="244" t="s">
        <v>19</v>
      </c>
      <c r="N389" s="245" t="s">
        <v>49</v>
      </c>
      <c r="O389" s="85"/>
      <c r="P389" s="214">
        <f>O389*H389</f>
        <v>0</v>
      </c>
      <c r="Q389" s="214">
        <v>0.0040000000000000001</v>
      </c>
      <c r="R389" s="214">
        <f>Q389*H389</f>
        <v>0.055588000000000005</v>
      </c>
      <c r="S389" s="214">
        <v>0</v>
      </c>
      <c r="T389" s="215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16" t="s">
        <v>357</v>
      </c>
      <c r="AT389" s="216" t="s">
        <v>242</v>
      </c>
      <c r="AU389" s="216" t="s">
        <v>88</v>
      </c>
      <c r="AY389" s="18" t="s">
        <v>157</v>
      </c>
      <c r="BE389" s="217">
        <f>IF(N389="základní",J389,0)</f>
        <v>0</v>
      </c>
      <c r="BF389" s="217">
        <f>IF(N389="snížená",J389,0)</f>
        <v>0</v>
      </c>
      <c r="BG389" s="217">
        <f>IF(N389="zákl. přenesená",J389,0)</f>
        <v>0</v>
      </c>
      <c r="BH389" s="217">
        <f>IF(N389="sníž. přenesená",J389,0)</f>
        <v>0</v>
      </c>
      <c r="BI389" s="217">
        <f>IF(N389="nulová",J389,0)</f>
        <v>0</v>
      </c>
      <c r="BJ389" s="18" t="s">
        <v>86</v>
      </c>
      <c r="BK389" s="217">
        <f>ROUND(I389*H389,2)</f>
        <v>0</v>
      </c>
      <c r="BL389" s="18" t="s">
        <v>268</v>
      </c>
      <c r="BM389" s="216" t="s">
        <v>2662</v>
      </c>
    </row>
    <row r="390" s="13" customFormat="1">
      <c r="A390" s="13"/>
      <c r="B390" s="225"/>
      <c r="C390" s="226"/>
      <c r="D390" s="223" t="s">
        <v>170</v>
      </c>
      <c r="E390" s="226"/>
      <c r="F390" s="228" t="s">
        <v>2663</v>
      </c>
      <c r="G390" s="226"/>
      <c r="H390" s="229">
        <v>13.897</v>
      </c>
      <c r="I390" s="230"/>
      <c r="J390" s="226"/>
      <c r="K390" s="226"/>
      <c r="L390" s="231"/>
      <c r="M390" s="232"/>
      <c r="N390" s="233"/>
      <c r="O390" s="233"/>
      <c r="P390" s="233"/>
      <c r="Q390" s="233"/>
      <c r="R390" s="233"/>
      <c r="S390" s="233"/>
      <c r="T390" s="234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5" t="s">
        <v>170</v>
      </c>
      <c r="AU390" s="235" t="s">
        <v>88</v>
      </c>
      <c r="AV390" s="13" t="s">
        <v>88</v>
      </c>
      <c r="AW390" s="13" t="s">
        <v>4</v>
      </c>
      <c r="AX390" s="13" t="s">
        <v>86</v>
      </c>
      <c r="AY390" s="235" t="s">
        <v>157</v>
      </c>
    </row>
    <row r="391" s="2" customFormat="1" ht="16.5" customHeight="1">
      <c r="A391" s="39"/>
      <c r="B391" s="40"/>
      <c r="C391" s="205" t="s">
        <v>735</v>
      </c>
      <c r="D391" s="205" t="s">
        <v>159</v>
      </c>
      <c r="E391" s="206" t="s">
        <v>1042</v>
      </c>
      <c r="F391" s="207" t="s">
        <v>1043</v>
      </c>
      <c r="G391" s="208" t="s">
        <v>162</v>
      </c>
      <c r="H391" s="209">
        <v>38.771999999999998</v>
      </c>
      <c r="I391" s="210"/>
      <c r="J391" s="211">
        <f>ROUND(I391*H391,2)</f>
        <v>0</v>
      </c>
      <c r="K391" s="207" t="s">
        <v>175</v>
      </c>
      <c r="L391" s="45"/>
      <c r="M391" s="212" t="s">
        <v>19</v>
      </c>
      <c r="N391" s="213" t="s">
        <v>49</v>
      </c>
      <c r="O391" s="85"/>
      <c r="P391" s="214">
        <f>O391*H391</f>
        <v>0</v>
      </c>
      <c r="Q391" s="214">
        <v>0.00088000000000000003</v>
      </c>
      <c r="R391" s="214">
        <f>Q391*H391</f>
        <v>0.034119360000000001</v>
      </c>
      <c r="S391" s="214">
        <v>0</v>
      </c>
      <c r="T391" s="215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16" t="s">
        <v>268</v>
      </c>
      <c r="AT391" s="216" t="s">
        <v>159</v>
      </c>
      <c r="AU391" s="216" t="s">
        <v>88</v>
      </c>
      <c r="AY391" s="18" t="s">
        <v>157</v>
      </c>
      <c r="BE391" s="217">
        <f>IF(N391="základní",J391,0)</f>
        <v>0</v>
      </c>
      <c r="BF391" s="217">
        <f>IF(N391="snížená",J391,0)</f>
        <v>0</v>
      </c>
      <c r="BG391" s="217">
        <f>IF(N391="zákl. přenesená",J391,0)</f>
        <v>0</v>
      </c>
      <c r="BH391" s="217">
        <f>IF(N391="sníž. přenesená",J391,0)</f>
        <v>0</v>
      </c>
      <c r="BI391" s="217">
        <f>IF(N391="nulová",J391,0)</f>
        <v>0</v>
      </c>
      <c r="BJ391" s="18" t="s">
        <v>86</v>
      </c>
      <c r="BK391" s="217">
        <f>ROUND(I391*H391,2)</f>
        <v>0</v>
      </c>
      <c r="BL391" s="18" t="s">
        <v>268</v>
      </c>
      <c r="BM391" s="216" t="s">
        <v>2664</v>
      </c>
    </row>
    <row r="392" s="2" customFormat="1">
      <c r="A392" s="39"/>
      <c r="B392" s="40"/>
      <c r="C392" s="41"/>
      <c r="D392" s="218" t="s">
        <v>166</v>
      </c>
      <c r="E392" s="41"/>
      <c r="F392" s="219" t="s">
        <v>1045</v>
      </c>
      <c r="G392" s="41"/>
      <c r="H392" s="41"/>
      <c r="I392" s="220"/>
      <c r="J392" s="41"/>
      <c r="K392" s="41"/>
      <c r="L392" s="45"/>
      <c r="M392" s="221"/>
      <c r="N392" s="222"/>
      <c r="O392" s="85"/>
      <c r="P392" s="85"/>
      <c r="Q392" s="85"/>
      <c r="R392" s="85"/>
      <c r="S392" s="85"/>
      <c r="T392" s="86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T392" s="18" t="s">
        <v>166</v>
      </c>
      <c r="AU392" s="18" t="s">
        <v>88</v>
      </c>
    </row>
    <row r="393" s="13" customFormat="1">
      <c r="A393" s="13"/>
      <c r="B393" s="225"/>
      <c r="C393" s="226"/>
      <c r="D393" s="223" t="s">
        <v>170</v>
      </c>
      <c r="E393" s="227" t="s">
        <v>19</v>
      </c>
      <c r="F393" s="228" t="s">
        <v>2665</v>
      </c>
      <c r="G393" s="226"/>
      <c r="H393" s="229">
        <v>11.924</v>
      </c>
      <c r="I393" s="230"/>
      <c r="J393" s="226"/>
      <c r="K393" s="226"/>
      <c r="L393" s="231"/>
      <c r="M393" s="232"/>
      <c r="N393" s="233"/>
      <c r="O393" s="233"/>
      <c r="P393" s="233"/>
      <c r="Q393" s="233"/>
      <c r="R393" s="233"/>
      <c r="S393" s="233"/>
      <c r="T393" s="234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5" t="s">
        <v>170</v>
      </c>
      <c r="AU393" s="235" t="s">
        <v>88</v>
      </c>
      <c r="AV393" s="13" t="s">
        <v>88</v>
      </c>
      <c r="AW393" s="13" t="s">
        <v>37</v>
      </c>
      <c r="AX393" s="13" t="s">
        <v>78</v>
      </c>
      <c r="AY393" s="235" t="s">
        <v>157</v>
      </c>
    </row>
    <row r="394" s="13" customFormat="1">
      <c r="A394" s="13"/>
      <c r="B394" s="225"/>
      <c r="C394" s="226"/>
      <c r="D394" s="223" t="s">
        <v>170</v>
      </c>
      <c r="E394" s="227" t="s">
        <v>19</v>
      </c>
      <c r="F394" s="228" t="s">
        <v>2666</v>
      </c>
      <c r="G394" s="226"/>
      <c r="H394" s="229">
        <v>13.424</v>
      </c>
      <c r="I394" s="230"/>
      <c r="J394" s="226"/>
      <c r="K394" s="226"/>
      <c r="L394" s="231"/>
      <c r="M394" s="232"/>
      <c r="N394" s="233"/>
      <c r="O394" s="233"/>
      <c r="P394" s="233"/>
      <c r="Q394" s="233"/>
      <c r="R394" s="233"/>
      <c r="S394" s="233"/>
      <c r="T394" s="234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5" t="s">
        <v>170</v>
      </c>
      <c r="AU394" s="235" t="s">
        <v>88</v>
      </c>
      <c r="AV394" s="13" t="s">
        <v>88</v>
      </c>
      <c r="AW394" s="13" t="s">
        <v>37</v>
      </c>
      <c r="AX394" s="13" t="s">
        <v>78</v>
      </c>
      <c r="AY394" s="235" t="s">
        <v>157</v>
      </c>
    </row>
    <row r="395" s="13" customFormat="1">
      <c r="A395" s="13"/>
      <c r="B395" s="225"/>
      <c r="C395" s="226"/>
      <c r="D395" s="223" t="s">
        <v>170</v>
      </c>
      <c r="E395" s="227" t="s">
        <v>19</v>
      </c>
      <c r="F395" s="228" t="s">
        <v>2667</v>
      </c>
      <c r="G395" s="226"/>
      <c r="H395" s="229">
        <v>13.424</v>
      </c>
      <c r="I395" s="230"/>
      <c r="J395" s="226"/>
      <c r="K395" s="226"/>
      <c r="L395" s="231"/>
      <c r="M395" s="232"/>
      <c r="N395" s="233"/>
      <c r="O395" s="233"/>
      <c r="P395" s="233"/>
      <c r="Q395" s="233"/>
      <c r="R395" s="233"/>
      <c r="S395" s="233"/>
      <c r="T395" s="234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5" t="s">
        <v>170</v>
      </c>
      <c r="AU395" s="235" t="s">
        <v>88</v>
      </c>
      <c r="AV395" s="13" t="s">
        <v>88</v>
      </c>
      <c r="AW395" s="13" t="s">
        <v>37</v>
      </c>
      <c r="AX395" s="13" t="s">
        <v>78</v>
      </c>
      <c r="AY395" s="235" t="s">
        <v>157</v>
      </c>
    </row>
    <row r="396" s="2" customFormat="1" ht="24.15" customHeight="1">
      <c r="A396" s="39"/>
      <c r="B396" s="40"/>
      <c r="C396" s="236" t="s">
        <v>740</v>
      </c>
      <c r="D396" s="236" t="s">
        <v>242</v>
      </c>
      <c r="E396" s="237" t="s">
        <v>1050</v>
      </c>
      <c r="F396" s="238" t="s">
        <v>1051</v>
      </c>
      <c r="G396" s="239" t="s">
        <v>162</v>
      </c>
      <c r="H396" s="240">
        <v>13.897</v>
      </c>
      <c r="I396" s="241"/>
      <c r="J396" s="242">
        <f>ROUND(I396*H396,2)</f>
        <v>0</v>
      </c>
      <c r="K396" s="238" t="s">
        <v>175</v>
      </c>
      <c r="L396" s="243"/>
      <c r="M396" s="244" t="s">
        <v>19</v>
      </c>
      <c r="N396" s="245" t="s">
        <v>49</v>
      </c>
      <c r="O396" s="85"/>
      <c r="P396" s="214">
        <f>O396*H396</f>
        <v>0</v>
      </c>
      <c r="Q396" s="214">
        <v>0.0047000000000000002</v>
      </c>
      <c r="R396" s="214">
        <f>Q396*H396</f>
        <v>0.06531590000000001</v>
      </c>
      <c r="S396" s="214">
        <v>0</v>
      </c>
      <c r="T396" s="215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16" t="s">
        <v>357</v>
      </c>
      <c r="AT396" s="216" t="s">
        <v>242</v>
      </c>
      <c r="AU396" s="216" t="s">
        <v>88</v>
      </c>
      <c r="AY396" s="18" t="s">
        <v>157</v>
      </c>
      <c r="BE396" s="217">
        <f>IF(N396="základní",J396,0)</f>
        <v>0</v>
      </c>
      <c r="BF396" s="217">
        <f>IF(N396="snížená",J396,0)</f>
        <v>0</v>
      </c>
      <c r="BG396" s="217">
        <f>IF(N396="zákl. přenesená",J396,0)</f>
        <v>0</v>
      </c>
      <c r="BH396" s="217">
        <f>IF(N396="sníž. přenesená",J396,0)</f>
        <v>0</v>
      </c>
      <c r="BI396" s="217">
        <f>IF(N396="nulová",J396,0)</f>
        <v>0</v>
      </c>
      <c r="BJ396" s="18" t="s">
        <v>86</v>
      </c>
      <c r="BK396" s="217">
        <f>ROUND(I396*H396,2)</f>
        <v>0</v>
      </c>
      <c r="BL396" s="18" t="s">
        <v>268</v>
      </c>
      <c r="BM396" s="216" t="s">
        <v>2668</v>
      </c>
    </row>
    <row r="397" s="13" customFormat="1">
      <c r="A397" s="13"/>
      <c r="B397" s="225"/>
      <c r="C397" s="226"/>
      <c r="D397" s="223" t="s">
        <v>170</v>
      </c>
      <c r="E397" s="227" t="s">
        <v>19</v>
      </c>
      <c r="F397" s="228" t="s">
        <v>2665</v>
      </c>
      <c r="G397" s="226"/>
      <c r="H397" s="229">
        <v>11.924</v>
      </c>
      <c r="I397" s="230"/>
      <c r="J397" s="226"/>
      <c r="K397" s="226"/>
      <c r="L397" s="231"/>
      <c r="M397" s="232"/>
      <c r="N397" s="233"/>
      <c r="O397" s="233"/>
      <c r="P397" s="233"/>
      <c r="Q397" s="233"/>
      <c r="R397" s="233"/>
      <c r="S397" s="233"/>
      <c r="T397" s="234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5" t="s">
        <v>170</v>
      </c>
      <c r="AU397" s="235" t="s">
        <v>88</v>
      </c>
      <c r="AV397" s="13" t="s">
        <v>88</v>
      </c>
      <c r="AW397" s="13" t="s">
        <v>37</v>
      </c>
      <c r="AX397" s="13" t="s">
        <v>78</v>
      </c>
      <c r="AY397" s="235" t="s">
        <v>157</v>
      </c>
    </row>
    <row r="398" s="13" customFormat="1">
      <c r="A398" s="13"/>
      <c r="B398" s="225"/>
      <c r="C398" s="226"/>
      <c r="D398" s="223" t="s">
        <v>170</v>
      </c>
      <c r="E398" s="226"/>
      <c r="F398" s="228" t="s">
        <v>2663</v>
      </c>
      <c r="G398" s="226"/>
      <c r="H398" s="229">
        <v>13.897</v>
      </c>
      <c r="I398" s="230"/>
      <c r="J398" s="226"/>
      <c r="K398" s="226"/>
      <c r="L398" s="231"/>
      <c r="M398" s="232"/>
      <c r="N398" s="233"/>
      <c r="O398" s="233"/>
      <c r="P398" s="233"/>
      <c r="Q398" s="233"/>
      <c r="R398" s="233"/>
      <c r="S398" s="233"/>
      <c r="T398" s="234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5" t="s">
        <v>170</v>
      </c>
      <c r="AU398" s="235" t="s">
        <v>88</v>
      </c>
      <c r="AV398" s="13" t="s">
        <v>88</v>
      </c>
      <c r="AW398" s="13" t="s">
        <v>4</v>
      </c>
      <c r="AX398" s="13" t="s">
        <v>86</v>
      </c>
      <c r="AY398" s="235" t="s">
        <v>157</v>
      </c>
    </row>
    <row r="399" s="2" customFormat="1" ht="24.15" customHeight="1">
      <c r="A399" s="39"/>
      <c r="B399" s="40"/>
      <c r="C399" s="236" t="s">
        <v>746</v>
      </c>
      <c r="D399" s="236" t="s">
        <v>242</v>
      </c>
      <c r="E399" s="237" t="s">
        <v>1055</v>
      </c>
      <c r="F399" s="238" t="s">
        <v>1056</v>
      </c>
      <c r="G399" s="239" t="s">
        <v>162</v>
      </c>
      <c r="H399" s="240">
        <v>15.646000000000001</v>
      </c>
      <c r="I399" s="241"/>
      <c r="J399" s="242">
        <f>ROUND(I399*H399,2)</f>
        <v>0</v>
      </c>
      <c r="K399" s="238" t="s">
        <v>175</v>
      </c>
      <c r="L399" s="243"/>
      <c r="M399" s="244" t="s">
        <v>19</v>
      </c>
      <c r="N399" s="245" t="s">
        <v>49</v>
      </c>
      <c r="O399" s="85"/>
      <c r="P399" s="214">
        <f>O399*H399</f>
        <v>0</v>
      </c>
      <c r="Q399" s="214">
        <v>0.0044000000000000003</v>
      </c>
      <c r="R399" s="214">
        <f>Q399*H399</f>
        <v>0.068842400000000012</v>
      </c>
      <c r="S399" s="214">
        <v>0</v>
      </c>
      <c r="T399" s="215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16" t="s">
        <v>357</v>
      </c>
      <c r="AT399" s="216" t="s">
        <v>242</v>
      </c>
      <c r="AU399" s="216" t="s">
        <v>88</v>
      </c>
      <c r="AY399" s="18" t="s">
        <v>157</v>
      </c>
      <c r="BE399" s="217">
        <f>IF(N399="základní",J399,0)</f>
        <v>0</v>
      </c>
      <c r="BF399" s="217">
        <f>IF(N399="snížená",J399,0)</f>
        <v>0</v>
      </c>
      <c r="BG399" s="217">
        <f>IF(N399="zákl. přenesená",J399,0)</f>
        <v>0</v>
      </c>
      <c r="BH399" s="217">
        <f>IF(N399="sníž. přenesená",J399,0)</f>
        <v>0</v>
      </c>
      <c r="BI399" s="217">
        <f>IF(N399="nulová",J399,0)</f>
        <v>0</v>
      </c>
      <c r="BJ399" s="18" t="s">
        <v>86</v>
      </c>
      <c r="BK399" s="217">
        <f>ROUND(I399*H399,2)</f>
        <v>0</v>
      </c>
      <c r="BL399" s="18" t="s">
        <v>268</v>
      </c>
      <c r="BM399" s="216" t="s">
        <v>2669</v>
      </c>
    </row>
    <row r="400" s="13" customFormat="1">
      <c r="A400" s="13"/>
      <c r="B400" s="225"/>
      <c r="C400" s="226"/>
      <c r="D400" s="223" t="s">
        <v>170</v>
      </c>
      <c r="E400" s="227" t="s">
        <v>19</v>
      </c>
      <c r="F400" s="228" t="s">
        <v>2666</v>
      </c>
      <c r="G400" s="226"/>
      <c r="H400" s="229">
        <v>13.424</v>
      </c>
      <c r="I400" s="230"/>
      <c r="J400" s="226"/>
      <c r="K400" s="226"/>
      <c r="L400" s="231"/>
      <c r="M400" s="232"/>
      <c r="N400" s="233"/>
      <c r="O400" s="233"/>
      <c r="P400" s="233"/>
      <c r="Q400" s="233"/>
      <c r="R400" s="233"/>
      <c r="S400" s="233"/>
      <c r="T400" s="234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5" t="s">
        <v>170</v>
      </c>
      <c r="AU400" s="235" t="s">
        <v>88</v>
      </c>
      <c r="AV400" s="13" t="s">
        <v>88</v>
      </c>
      <c r="AW400" s="13" t="s">
        <v>37</v>
      </c>
      <c r="AX400" s="13" t="s">
        <v>78</v>
      </c>
      <c r="AY400" s="235" t="s">
        <v>157</v>
      </c>
    </row>
    <row r="401" s="13" customFormat="1">
      <c r="A401" s="13"/>
      <c r="B401" s="225"/>
      <c r="C401" s="226"/>
      <c r="D401" s="223" t="s">
        <v>170</v>
      </c>
      <c r="E401" s="226"/>
      <c r="F401" s="228" t="s">
        <v>2670</v>
      </c>
      <c r="G401" s="226"/>
      <c r="H401" s="229">
        <v>15.646000000000001</v>
      </c>
      <c r="I401" s="230"/>
      <c r="J401" s="226"/>
      <c r="K401" s="226"/>
      <c r="L401" s="231"/>
      <c r="M401" s="232"/>
      <c r="N401" s="233"/>
      <c r="O401" s="233"/>
      <c r="P401" s="233"/>
      <c r="Q401" s="233"/>
      <c r="R401" s="233"/>
      <c r="S401" s="233"/>
      <c r="T401" s="234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5" t="s">
        <v>170</v>
      </c>
      <c r="AU401" s="235" t="s">
        <v>88</v>
      </c>
      <c r="AV401" s="13" t="s">
        <v>88</v>
      </c>
      <c r="AW401" s="13" t="s">
        <v>4</v>
      </c>
      <c r="AX401" s="13" t="s">
        <v>86</v>
      </c>
      <c r="AY401" s="235" t="s">
        <v>157</v>
      </c>
    </row>
    <row r="402" s="2" customFormat="1" ht="24.15" customHeight="1">
      <c r="A402" s="39"/>
      <c r="B402" s="40"/>
      <c r="C402" s="236" t="s">
        <v>752</v>
      </c>
      <c r="D402" s="236" t="s">
        <v>242</v>
      </c>
      <c r="E402" s="237" t="s">
        <v>1060</v>
      </c>
      <c r="F402" s="238" t="s">
        <v>1061</v>
      </c>
      <c r="G402" s="239" t="s">
        <v>162</v>
      </c>
      <c r="H402" s="240">
        <v>15.646000000000001</v>
      </c>
      <c r="I402" s="241"/>
      <c r="J402" s="242">
        <f>ROUND(I402*H402,2)</f>
        <v>0</v>
      </c>
      <c r="K402" s="238" t="s">
        <v>175</v>
      </c>
      <c r="L402" s="243"/>
      <c r="M402" s="244" t="s">
        <v>19</v>
      </c>
      <c r="N402" s="245" t="s">
        <v>49</v>
      </c>
      <c r="O402" s="85"/>
      <c r="P402" s="214">
        <f>O402*H402</f>
        <v>0</v>
      </c>
      <c r="Q402" s="214">
        <v>0.0061999999999999998</v>
      </c>
      <c r="R402" s="214">
        <f>Q402*H402</f>
        <v>0.0970052</v>
      </c>
      <c r="S402" s="214">
        <v>0</v>
      </c>
      <c r="T402" s="215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16" t="s">
        <v>357</v>
      </c>
      <c r="AT402" s="216" t="s">
        <v>242</v>
      </c>
      <c r="AU402" s="216" t="s">
        <v>88</v>
      </c>
      <c r="AY402" s="18" t="s">
        <v>157</v>
      </c>
      <c r="BE402" s="217">
        <f>IF(N402="základní",J402,0)</f>
        <v>0</v>
      </c>
      <c r="BF402" s="217">
        <f>IF(N402="snížená",J402,0)</f>
        <v>0</v>
      </c>
      <c r="BG402" s="217">
        <f>IF(N402="zákl. přenesená",J402,0)</f>
        <v>0</v>
      </c>
      <c r="BH402" s="217">
        <f>IF(N402="sníž. přenesená",J402,0)</f>
        <v>0</v>
      </c>
      <c r="BI402" s="217">
        <f>IF(N402="nulová",J402,0)</f>
        <v>0</v>
      </c>
      <c r="BJ402" s="18" t="s">
        <v>86</v>
      </c>
      <c r="BK402" s="217">
        <f>ROUND(I402*H402,2)</f>
        <v>0</v>
      </c>
      <c r="BL402" s="18" t="s">
        <v>268</v>
      </c>
      <c r="BM402" s="216" t="s">
        <v>2671</v>
      </c>
    </row>
    <row r="403" s="13" customFormat="1">
      <c r="A403" s="13"/>
      <c r="B403" s="225"/>
      <c r="C403" s="226"/>
      <c r="D403" s="223" t="s">
        <v>170</v>
      </c>
      <c r="E403" s="227" t="s">
        <v>19</v>
      </c>
      <c r="F403" s="228" t="s">
        <v>2667</v>
      </c>
      <c r="G403" s="226"/>
      <c r="H403" s="229">
        <v>13.424</v>
      </c>
      <c r="I403" s="230"/>
      <c r="J403" s="226"/>
      <c r="K403" s="226"/>
      <c r="L403" s="231"/>
      <c r="M403" s="232"/>
      <c r="N403" s="233"/>
      <c r="O403" s="233"/>
      <c r="P403" s="233"/>
      <c r="Q403" s="233"/>
      <c r="R403" s="233"/>
      <c r="S403" s="233"/>
      <c r="T403" s="234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5" t="s">
        <v>170</v>
      </c>
      <c r="AU403" s="235" t="s">
        <v>88</v>
      </c>
      <c r="AV403" s="13" t="s">
        <v>88</v>
      </c>
      <c r="AW403" s="13" t="s">
        <v>37</v>
      </c>
      <c r="AX403" s="13" t="s">
        <v>78</v>
      </c>
      <c r="AY403" s="235" t="s">
        <v>157</v>
      </c>
    </row>
    <row r="404" s="13" customFormat="1">
      <c r="A404" s="13"/>
      <c r="B404" s="225"/>
      <c r="C404" s="226"/>
      <c r="D404" s="223" t="s">
        <v>170</v>
      </c>
      <c r="E404" s="226"/>
      <c r="F404" s="228" t="s">
        <v>2670</v>
      </c>
      <c r="G404" s="226"/>
      <c r="H404" s="229">
        <v>15.646000000000001</v>
      </c>
      <c r="I404" s="230"/>
      <c r="J404" s="226"/>
      <c r="K404" s="226"/>
      <c r="L404" s="231"/>
      <c r="M404" s="232"/>
      <c r="N404" s="233"/>
      <c r="O404" s="233"/>
      <c r="P404" s="233"/>
      <c r="Q404" s="233"/>
      <c r="R404" s="233"/>
      <c r="S404" s="233"/>
      <c r="T404" s="234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5" t="s">
        <v>170</v>
      </c>
      <c r="AU404" s="235" t="s">
        <v>88</v>
      </c>
      <c r="AV404" s="13" t="s">
        <v>88</v>
      </c>
      <c r="AW404" s="13" t="s">
        <v>4</v>
      </c>
      <c r="AX404" s="13" t="s">
        <v>86</v>
      </c>
      <c r="AY404" s="235" t="s">
        <v>157</v>
      </c>
    </row>
    <row r="405" s="2" customFormat="1" ht="21.75" customHeight="1">
      <c r="A405" s="39"/>
      <c r="B405" s="40"/>
      <c r="C405" s="205" t="s">
        <v>757</v>
      </c>
      <c r="D405" s="205" t="s">
        <v>159</v>
      </c>
      <c r="E405" s="206" t="s">
        <v>1064</v>
      </c>
      <c r="F405" s="207" t="s">
        <v>1065</v>
      </c>
      <c r="G405" s="208" t="s">
        <v>271</v>
      </c>
      <c r="H405" s="209">
        <v>8</v>
      </c>
      <c r="I405" s="210"/>
      <c r="J405" s="211">
        <f>ROUND(I405*H405,2)</f>
        <v>0</v>
      </c>
      <c r="K405" s="207" t="s">
        <v>175</v>
      </c>
      <c r="L405" s="45"/>
      <c r="M405" s="212" t="s">
        <v>19</v>
      </c>
      <c r="N405" s="213" t="s">
        <v>49</v>
      </c>
      <c r="O405" s="85"/>
      <c r="P405" s="214">
        <f>O405*H405</f>
        <v>0</v>
      </c>
      <c r="Q405" s="214">
        <v>0</v>
      </c>
      <c r="R405" s="214">
        <f>Q405*H405</f>
        <v>0</v>
      </c>
      <c r="S405" s="214">
        <v>0</v>
      </c>
      <c r="T405" s="215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16" t="s">
        <v>268</v>
      </c>
      <c r="AT405" s="216" t="s">
        <v>159</v>
      </c>
      <c r="AU405" s="216" t="s">
        <v>88</v>
      </c>
      <c r="AY405" s="18" t="s">
        <v>157</v>
      </c>
      <c r="BE405" s="217">
        <f>IF(N405="základní",J405,0)</f>
        <v>0</v>
      </c>
      <c r="BF405" s="217">
        <f>IF(N405="snížená",J405,0)</f>
        <v>0</v>
      </c>
      <c r="BG405" s="217">
        <f>IF(N405="zákl. přenesená",J405,0)</f>
        <v>0</v>
      </c>
      <c r="BH405" s="217">
        <f>IF(N405="sníž. přenesená",J405,0)</f>
        <v>0</v>
      </c>
      <c r="BI405" s="217">
        <f>IF(N405="nulová",J405,0)</f>
        <v>0</v>
      </c>
      <c r="BJ405" s="18" t="s">
        <v>86</v>
      </c>
      <c r="BK405" s="217">
        <f>ROUND(I405*H405,2)</f>
        <v>0</v>
      </c>
      <c r="BL405" s="18" t="s">
        <v>268</v>
      </c>
      <c r="BM405" s="216" t="s">
        <v>2672</v>
      </c>
    </row>
    <row r="406" s="2" customFormat="1">
      <c r="A406" s="39"/>
      <c r="B406" s="40"/>
      <c r="C406" s="41"/>
      <c r="D406" s="218" t="s">
        <v>166</v>
      </c>
      <c r="E406" s="41"/>
      <c r="F406" s="219" t="s">
        <v>1067</v>
      </c>
      <c r="G406" s="41"/>
      <c r="H406" s="41"/>
      <c r="I406" s="220"/>
      <c r="J406" s="41"/>
      <c r="K406" s="41"/>
      <c r="L406" s="45"/>
      <c r="M406" s="221"/>
      <c r="N406" s="222"/>
      <c r="O406" s="85"/>
      <c r="P406" s="85"/>
      <c r="Q406" s="85"/>
      <c r="R406" s="85"/>
      <c r="S406" s="85"/>
      <c r="T406" s="86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T406" s="18" t="s">
        <v>166</v>
      </c>
      <c r="AU406" s="18" t="s">
        <v>88</v>
      </c>
    </row>
    <row r="407" s="2" customFormat="1" ht="16.5" customHeight="1">
      <c r="A407" s="39"/>
      <c r="B407" s="40"/>
      <c r="C407" s="236" t="s">
        <v>763</v>
      </c>
      <c r="D407" s="236" t="s">
        <v>242</v>
      </c>
      <c r="E407" s="237" t="s">
        <v>1069</v>
      </c>
      <c r="F407" s="238" t="s">
        <v>1070</v>
      </c>
      <c r="G407" s="239" t="s">
        <v>271</v>
      </c>
      <c r="H407" s="240">
        <v>4</v>
      </c>
      <c r="I407" s="241"/>
      <c r="J407" s="242">
        <f>ROUND(I407*H407,2)</f>
        <v>0</v>
      </c>
      <c r="K407" s="238" t="s">
        <v>175</v>
      </c>
      <c r="L407" s="243"/>
      <c r="M407" s="244" t="s">
        <v>19</v>
      </c>
      <c r="N407" s="245" t="s">
        <v>49</v>
      </c>
      <c r="O407" s="85"/>
      <c r="P407" s="214">
        <f>O407*H407</f>
        <v>0</v>
      </c>
      <c r="Q407" s="214">
        <v>2.0000000000000002E-05</v>
      </c>
      <c r="R407" s="214">
        <f>Q407*H407</f>
        <v>8.0000000000000007E-05</v>
      </c>
      <c r="S407" s="214">
        <v>0</v>
      </c>
      <c r="T407" s="215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16" t="s">
        <v>357</v>
      </c>
      <c r="AT407" s="216" t="s">
        <v>242</v>
      </c>
      <c r="AU407" s="216" t="s">
        <v>88</v>
      </c>
      <c r="AY407" s="18" t="s">
        <v>157</v>
      </c>
      <c r="BE407" s="217">
        <f>IF(N407="základní",J407,0)</f>
        <v>0</v>
      </c>
      <c r="BF407" s="217">
        <f>IF(N407="snížená",J407,0)</f>
        <v>0</v>
      </c>
      <c r="BG407" s="217">
        <f>IF(N407="zákl. přenesená",J407,0)</f>
        <v>0</v>
      </c>
      <c r="BH407" s="217">
        <f>IF(N407="sníž. přenesená",J407,0)</f>
        <v>0</v>
      </c>
      <c r="BI407" s="217">
        <f>IF(N407="nulová",J407,0)</f>
        <v>0</v>
      </c>
      <c r="BJ407" s="18" t="s">
        <v>86</v>
      </c>
      <c r="BK407" s="217">
        <f>ROUND(I407*H407,2)</f>
        <v>0</v>
      </c>
      <c r="BL407" s="18" t="s">
        <v>268</v>
      </c>
      <c r="BM407" s="216" t="s">
        <v>2673</v>
      </c>
    </row>
    <row r="408" s="13" customFormat="1">
      <c r="A408" s="13"/>
      <c r="B408" s="225"/>
      <c r="C408" s="226"/>
      <c r="D408" s="223" t="s">
        <v>170</v>
      </c>
      <c r="E408" s="227" t="s">
        <v>19</v>
      </c>
      <c r="F408" s="228" t="s">
        <v>1072</v>
      </c>
      <c r="G408" s="226"/>
      <c r="H408" s="229">
        <v>4</v>
      </c>
      <c r="I408" s="230"/>
      <c r="J408" s="226"/>
      <c r="K408" s="226"/>
      <c r="L408" s="231"/>
      <c r="M408" s="232"/>
      <c r="N408" s="233"/>
      <c r="O408" s="233"/>
      <c r="P408" s="233"/>
      <c r="Q408" s="233"/>
      <c r="R408" s="233"/>
      <c r="S408" s="233"/>
      <c r="T408" s="234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5" t="s">
        <v>170</v>
      </c>
      <c r="AU408" s="235" t="s">
        <v>88</v>
      </c>
      <c r="AV408" s="13" t="s">
        <v>88</v>
      </c>
      <c r="AW408" s="13" t="s">
        <v>37</v>
      </c>
      <c r="AX408" s="13" t="s">
        <v>78</v>
      </c>
      <c r="AY408" s="235" t="s">
        <v>157</v>
      </c>
    </row>
    <row r="409" s="2" customFormat="1" ht="16.5" customHeight="1">
      <c r="A409" s="39"/>
      <c r="B409" s="40"/>
      <c r="C409" s="236" t="s">
        <v>768</v>
      </c>
      <c r="D409" s="236" t="s">
        <v>242</v>
      </c>
      <c r="E409" s="237" t="s">
        <v>1074</v>
      </c>
      <c r="F409" s="238" t="s">
        <v>1075</v>
      </c>
      <c r="G409" s="239" t="s">
        <v>271</v>
      </c>
      <c r="H409" s="240">
        <v>4</v>
      </c>
      <c r="I409" s="241"/>
      <c r="J409" s="242">
        <f>ROUND(I409*H409,2)</f>
        <v>0</v>
      </c>
      <c r="K409" s="238" t="s">
        <v>175</v>
      </c>
      <c r="L409" s="243"/>
      <c r="M409" s="244" t="s">
        <v>19</v>
      </c>
      <c r="N409" s="245" t="s">
        <v>49</v>
      </c>
      <c r="O409" s="85"/>
      <c r="P409" s="214">
        <f>O409*H409</f>
        <v>0</v>
      </c>
      <c r="Q409" s="214">
        <v>3.0000000000000001E-05</v>
      </c>
      <c r="R409" s="214">
        <f>Q409*H409</f>
        <v>0.00012</v>
      </c>
      <c r="S409" s="214">
        <v>0</v>
      </c>
      <c r="T409" s="215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16" t="s">
        <v>357</v>
      </c>
      <c r="AT409" s="216" t="s">
        <v>242</v>
      </c>
      <c r="AU409" s="216" t="s">
        <v>88</v>
      </c>
      <c r="AY409" s="18" t="s">
        <v>157</v>
      </c>
      <c r="BE409" s="217">
        <f>IF(N409="základní",J409,0)</f>
        <v>0</v>
      </c>
      <c r="BF409" s="217">
        <f>IF(N409="snížená",J409,0)</f>
        <v>0</v>
      </c>
      <c r="BG409" s="217">
        <f>IF(N409="zákl. přenesená",J409,0)</f>
        <v>0</v>
      </c>
      <c r="BH409" s="217">
        <f>IF(N409="sníž. přenesená",J409,0)</f>
        <v>0</v>
      </c>
      <c r="BI409" s="217">
        <f>IF(N409="nulová",J409,0)</f>
        <v>0</v>
      </c>
      <c r="BJ409" s="18" t="s">
        <v>86</v>
      </c>
      <c r="BK409" s="217">
        <f>ROUND(I409*H409,2)</f>
        <v>0</v>
      </c>
      <c r="BL409" s="18" t="s">
        <v>268</v>
      </c>
      <c r="BM409" s="216" t="s">
        <v>2674</v>
      </c>
    </row>
    <row r="410" s="13" customFormat="1">
      <c r="A410" s="13"/>
      <c r="B410" s="225"/>
      <c r="C410" s="226"/>
      <c r="D410" s="223" t="s">
        <v>170</v>
      </c>
      <c r="E410" s="227" t="s">
        <v>19</v>
      </c>
      <c r="F410" s="228" t="s">
        <v>1072</v>
      </c>
      <c r="G410" s="226"/>
      <c r="H410" s="229">
        <v>4</v>
      </c>
      <c r="I410" s="230"/>
      <c r="J410" s="226"/>
      <c r="K410" s="226"/>
      <c r="L410" s="231"/>
      <c r="M410" s="232"/>
      <c r="N410" s="233"/>
      <c r="O410" s="233"/>
      <c r="P410" s="233"/>
      <c r="Q410" s="233"/>
      <c r="R410" s="233"/>
      <c r="S410" s="233"/>
      <c r="T410" s="234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5" t="s">
        <v>170</v>
      </c>
      <c r="AU410" s="235" t="s">
        <v>88</v>
      </c>
      <c r="AV410" s="13" t="s">
        <v>88</v>
      </c>
      <c r="AW410" s="13" t="s">
        <v>37</v>
      </c>
      <c r="AX410" s="13" t="s">
        <v>78</v>
      </c>
      <c r="AY410" s="235" t="s">
        <v>157</v>
      </c>
    </row>
    <row r="411" s="2" customFormat="1" ht="16.5" customHeight="1">
      <c r="A411" s="39"/>
      <c r="B411" s="40"/>
      <c r="C411" s="205" t="s">
        <v>774</v>
      </c>
      <c r="D411" s="205" t="s">
        <v>159</v>
      </c>
      <c r="E411" s="206" t="s">
        <v>1083</v>
      </c>
      <c r="F411" s="207" t="s">
        <v>1084</v>
      </c>
      <c r="G411" s="208" t="s">
        <v>271</v>
      </c>
      <c r="H411" s="209">
        <v>1</v>
      </c>
      <c r="I411" s="210"/>
      <c r="J411" s="211">
        <f>ROUND(I411*H411,2)</f>
        <v>0</v>
      </c>
      <c r="K411" s="207" t="s">
        <v>175</v>
      </c>
      <c r="L411" s="45"/>
      <c r="M411" s="212" t="s">
        <v>19</v>
      </c>
      <c r="N411" s="213" t="s">
        <v>49</v>
      </c>
      <c r="O411" s="85"/>
      <c r="P411" s="214">
        <f>O411*H411</f>
        <v>0</v>
      </c>
      <c r="Q411" s="214">
        <v>0</v>
      </c>
      <c r="R411" s="214">
        <f>Q411*H411</f>
        <v>0</v>
      </c>
      <c r="S411" s="214">
        <v>0</v>
      </c>
      <c r="T411" s="215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16" t="s">
        <v>268</v>
      </c>
      <c r="AT411" s="216" t="s">
        <v>159</v>
      </c>
      <c r="AU411" s="216" t="s">
        <v>88</v>
      </c>
      <c r="AY411" s="18" t="s">
        <v>157</v>
      </c>
      <c r="BE411" s="217">
        <f>IF(N411="základní",J411,0)</f>
        <v>0</v>
      </c>
      <c r="BF411" s="217">
        <f>IF(N411="snížená",J411,0)</f>
        <v>0</v>
      </c>
      <c r="BG411" s="217">
        <f>IF(N411="zákl. přenesená",J411,0)</f>
        <v>0</v>
      </c>
      <c r="BH411" s="217">
        <f>IF(N411="sníž. přenesená",J411,0)</f>
        <v>0</v>
      </c>
      <c r="BI411" s="217">
        <f>IF(N411="nulová",J411,0)</f>
        <v>0</v>
      </c>
      <c r="BJ411" s="18" t="s">
        <v>86</v>
      </c>
      <c r="BK411" s="217">
        <f>ROUND(I411*H411,2)</f>
        <v>0</v>
      </c>
      <c r="BL411" s="18" t="s">
        <v>268</v>
      </c>
      <c r="BM411" s="216" t="s">
        <v>2675</v>
      </c>
    </row>
    <row r="412" s="2" customFormat="1">
      <c r="A412" s="39"/>
      <c r="B412" s="40"/>
      <c r="C412" s="41"/>
      <c r="D412" s="218" t="s">
        <v>166</v>
      </c>
      <c r="E412" s="41"/>
      <c r="F412" s="219" t="s">
        <v>1086</v>
      </c>
      <c r="G412" s="41"/>
      <c r="H412" s="41"/>
      <c r="I412" s="220"/>
      <c r="J412" s="41"/>
      <c r="K412" s="41"/>
      <c r="L412" s="45"/>
      <c r="M412" s="221"/>
      <c r="N412" s="222"/>
      <c r="O412" s="85"/>
      <c r="P412" s="85"/>
      <c r="Q412" s="85"/>
      <c r="R412" s="85"/>
      <c r="S412" s="85"/>
      <c r="T412" s="86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T412" s="18" t="s">
        <v>166</v>
      </c>
      <c r="AU412" s="18" t="s">
        <v>88</v>
      </c>
    </row>
    <row r="413" s="2" customFormat="1" ht="16.5" customHeight="1">
      <c r="A413" s="39"/>
      <c r="B413" s="40"/>
      <c r="C413" s="236" t="s">
        <v>779</v>
      </c>
      <c r="D413" s="236" t="s">
        <v>242</v>
      </c>
      <c r="E413" s="237" t="s">
        <v>1088</v>
      </c>
      <c r="F413" s="238" t="s">
        <v>1089</v>
      </c>
      <c r="G413" s="239" t="s">
        <v>271</v>
      </c>
      <c r="H413" s="240">
        <v>1</v>
      </c>
      <c r="I413" s="241"/>
      <c r="J413" s="242">
        <f>ROUND(I413*H413,2)</f>
        <v>0</v>
      </c>
      <c r="K413" s="238" t="s">
        <v>175</v>
      </c>
      <c r="L413" s="243"/>
      <c r="M413" s="244" t="s">
        <v>19</v>
      </c>
      <c r="N413" s="245" t="s">
        <v>49</v>
      </c>
      <c r="O413" s="85"/>
      <c r="P413" s="214">
        <f>O413*H413</f>
        <v>0</v>
      </c>
      <c r="Q413" s="214">
        <v>0.0025000000000000001</v>
      </c>
      <c r="R413" s="214">
        <f>Q413*H413</f>
        <v>0.0025000000000000001</v>
      </c>
      <c r="S413" s="214">
        <v>0</v>
      </c>
      <c r="T413" s="215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16" t="s">
        <v>357</v>
      </c>
      <c r="AT413" s="216" t="s">
        <v>242</v>
      </c>
      <c r="AU413" s="216" t="s">
        <v>88</v>
      </c>
      <c r="AY413" s="18" t="s">
        <v>157</v>
      </c>
      <c r="BE413" s="217">
        <f>IF(N413="základní",J413,0)</f>
        <v>0</v>
      </c>
      <c r="BF413" s="217">
        <f>IF(N413="snížená",J413,0)</f>
        <v>0</v>
      </c>
      <c r="BG413" s="217">
        <f>IF(N413="zákl. přenesená",J413,0)</f>
        <v>0</v>
      </c>
      <c r="BH413" s="217">
        <f>IF(N413="sníž. přenesená",J413,0)</f>
        <v>0</v>
      </c>
      <c r="BI413" s="217">
        <f>IF(N413="nulová",J413,0)</f>
        <v>0</v>
      </c>
      <c r="BJ413" s="18" t="s">
        <v>86</v>
      </c>
      <c r="BK413" s="217">
        <f>ROUND(I413*H413,2)</f>
        <v>0</v>
      </c>
      <c r="BL413" s="18" t="s">
        <v>268</v>
      </c>
      <c r="BM413" s="216" t="s">
        <v>2676</v>
      </c>
    </row>
    <row r="414" s="13" customFormat="1">
      <c r="A414" s="13"/>
      <c r="B414" s="225"/>
      <c r="C414" s="226"/>
      <c r="D414" s="223" t="s">
        <v>170</v>
      </c>
      <c r="E414" s="227" t="s">
        <v>19</v>
      </c>
      <c r="F414" s="228" t="s">
        <v>274</v>
      </c>
      <c r="G414" s="226"/>
      <c r="H414" s="229">
        <v>1</v>
      </c>
      <c r="I414" s="230"/>
      <c r="J414" s="226"/>
      <c r="K414" s="226"/>
      <c r="L414" s="231"/>
      <c r="M414" s="232"/>
      <c r="N414" s="233"/>
      <c r="O414" s="233"/>
      <c r="P414" s="233"/>
      <c r="Q414" s="233"/>
      <c r="R414" s="233"/>
      <c r="S414" s="233"/>
      <c r="T414" s="234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5" t="s">
        <v>170</v>
      </c>
      <c r="AU414" s="235" t="s">
        <v>88</v>
      </c>
      <c r="AV414" s="13" t="s">
        <v>88</v>
      </c>
      <c r="AW414" s="13" t="s">
        <v>37</v>
      </c>
      <c r="AX414" s="13" t="s">
        <v>78</v>
      </c>
      <c r="AY414" s="235" t="s">
        <v>157</v>
      </c>
    </row>
    <row r="415" s="2" customFormat="1" ht="21.75" customHeight="1">
      <c r="A415" s="39"/>
      <c r="B415" s="40"/>
      <c r="C415" s="205" t="s">
        <v>785</v>
      </c>
      <c r="D415" s="205" t="s">
        <v>159</v>
      </c>
      <c r="E415" s="206" t="s">
        <v>1092</v>
      </c>
      <c r="F415" s="207" t="s">
        <v>1093</v>
      </c>
      <c r="G415" s="208" t="s">
        <v>162</v>
      </c>
      <c r="H415" s="209">
        <v>18.007999999999999</v>
      </c>
      <c r="I415" s="210"/>
      <c r="J415" s="211">
        <f>ROUND(I415*H415,2)</f>
        <v>0</v>
      </c>
      <c r="K415" s="207" t="s">
        <v>175</v>
      </c>
      <c r="L415" s="45"/>
      <c r="M415" s="212" t="s">
        <v>19</v>
      </c>
      <c r="N415" s="213" t="s">
        <v>49</v>
      </c>
      <c r="O415" s="85"/>
      <c r="P415" s="214">
        <f>O415*H415</f>
        <v>0</v>
      </c>
      <c r="Q415" s="214">
        <v>0</v>
      </c>
      <c r="R415" s="214">
        <f>Q415*H415</f>
        <v>0</v>
      </c>
      <c r="S415" s="214">
        <v>0</v>
      </c>
      <c r="T415" s="215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16" t="s">
        <v>268</v>
      </c>
      <c r="AT415" s="216" t="s">
        <v>159</v>
      </c>
      <c r="AU415" s="216" t="s">
        <v>88</v>
      </c>
      <c r="AY415" s="18" t="s">
        <v>157</v>
      </c>
      <c r="BE415" s="217">
        <f>IF(N415="základní",J415,0)</f>
        <v>0</v>
      </c>
      <c r="BF415" s="217">
        <f>IF(N415="snížená",J415,0)</f>
        <v>0</v>
      </c>
      <c r="BG415" s="217">
        <f>IF(N415="zákl. přenesená",J415,0)</f>
        <v>0</v>
      </c>
      <c r="BH415" s="217">
        <f>IF(N415="sníž. přenesená",J415,0)</f>
        <v>0</v>
      </c>
      <c r="BI415" s="217">
        <f>IF(N415="nulová",J415,0)</f>
        <v>0</v>
      </c>
      <c r="BJ415" s="18" t="s">
        <v>86</v>
      </c>
      <c r="BK415" s="217">
        <f>ROUND(I415*H415,2)</f>
        <v>0</v>
      </c>
      <c r="BL415" s="18" t="s">
        <v>268</v>
      </c>
      <c r="BM415" s="216" t="s">
        <v>2677</v>
      </c>
    </row>
    <row r="416" s="2" customFormat="1">
      <c r="A416" s="39"/>
      <c r="B416" s="40"/>
      <c r="C416" s="41"/>
      <c r="D416" s="218" t="s">
        <v>166</v>
      </c>
      <c r="E416" s="41"/>
      <c r="F416" s="219" t="s">
        <v>1095</v>
      </c>
      <c r="G416" s="41"/>
      <c r="H416" s="41"/>
      <c r="I416" s="220"/>
      <c r="J416" s="41"/>
      <c r="K416" s="41"/>
      <c r="L416" s="45"/>
      <c r="M416" s="221"/>
      <c r="N416" s="222"/>
      <c r="O416" s="85"/>
      <c r="P416" s="85"/>
      <c r="Q416" s="85"/>
      <c r="R416" s="85"/>
      <c r="S416" s="85"/>
      <c r="T416" s="86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T416" s="18" t="s">
        <v>166</v>
      </c>
      <c r="AU416" s="18" t="s">
        <v>88</v>
      </c>
    </row>
    <row r="417" s="13" customFormat="1">
      <c r="A417" s="13"/>
      <c r="B417" s="225"/>
      <c r="C417" s="226"/>
      <c r="D417" s="223" t="s">
        <v>170</v>
      </c>
      <c r="E417" s="227" t="s">
        <v>19</v>
      </c>
      <c r="F417" s="228" t="s">
        <v>2678</v>
      </c>
      <c r="G417" s="226"/>
      <c r="H417" s="229">
        <v>18.007999999999999</v>
      </c>
      <c r="I417" s="230"/>
      <c r="J417" s="226"/>
      <c r="K417" s="226"/>
      <c r="L417" s="231"/>
      <c r="M417" s="232"/>
      <c r="N417" s="233"/>
      <c r="O417" s="233"/>
      <c r="P417" s="233"/>
      <c r="Q417" s="233"/>
      <c r="R417" s="233"/>
      <c r="S417" s="233"/>
      <c r="T417" s="234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5" t="s">
        <v>170</v>
      </c>
      <c r="AU417" s="235" t="s">
        <v>88</v>
      </c>
      <c r="AV417" s="13" t="s">
        <v>88</v>
      </c>
      <c r="AW417" s="13" t="s">
        <v>37</v>
      </c>
      <c r="AX417" s="13" t="s">
        <v>78</v>
      </c>
      <c r="AY417" s="235" t="s">
        <v>157</v>
      </c>
    </row>
    <row r="418" s="2" customFormat="1" ht="16.5" customHeight="1">
      <c r="A418" s="39"/>
      <c r="B418" s="40"/>
      <c r="C418" s="236" t="s">
        <v>790</v>
      </c>
      <c r="D418" s="236" t="s">
        <v>242</v>
      </c>
      <c r="E418" s="237" t="s">
        <v>1098</v>
      </c>
      <c r="F418" s="238" t="s">
        <v>1099</v>
      </c>
      <c r="G418" s="239" t="s">
        <v>162</v>
      </c>
      <c r="H418" s="240">
        <v>19.809000000000001</v>
      </c>
      <c r="I418" s="241"/>
      <c r="J418" s="242">
        <f>ROUND(I418*H418,2)</f>
        <v>0</v>
      </c>
      <c r="K418" s="238" t="s">
        <v>175</v>
      </c>
      <c r="L418" s="243"/>
      <c r="M418" s="244" t="s">
        <v>19</v>
      </c>
      <c r="N418" s="245" t="s">
        <v>49</v>
      </c>
      <c r="O418" s="85"/>
      <c r="P418" s="214">
        <f>O418*H418</f>
        <v>0</v>
      </c>
      <c r="Q418" s="214">
        <v>0.00020000000000000001</v>
      </c>
      <c r="R418" s="214">
        <f>Q418*H418</f>
        <v>0.0039618000000000006</v>
      </c>
      <c r="S418" s="214">
        <v>0</v>
      </c>
      <c r="T418" s="215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16" t="s">
        <v>357</v>
      </c>
      <c r="AT418" s="216" t="s">
        <v>242</v>
      </c>
      <c r="AU418" s="216" t="s">
        <v>88</v>
      </c>
      <c r="AY418" s="18" t="s">
        <v>157</v>
      </c>
      <c r="BE418" s="217">
        <f>IF(N418="základní",J418,0)</f>
        <v>0</v>
      </c>
      <c r="BF418" s="217">
        <f>IF(N418="snížená",J418,0)</f>
        <v>0</v>
      </c>
      <c r="BG418" s="217">
        <f>IF(N418="zákl. přenesená",J418,0)</f>
        <v>0</v>
      </c>
      <c r="BH418" s="217">
        <f>IF(N418="sníž. přenesená",J418,0)</f>
        <v>0</v>
      </c>
      <c r="BI418" s="217">
        <f>IF(N418="nulová",J418,0)</f>
        <v>0</v>
      </c>
      <c r="BJ418" s="18" t="s">
        <v>86</v>
      </c>
      <c r="BK418" s="217">
        <f>ROUND(I418*H418,2)</f>
        <v>0</v>
      </c>
      <c r="BL418" s="18" t="s">
        <v>268</v>
      </c>
      <c r="BM418" s="216" t="s">
        <v>2679</v>
      </c>
    </row>
    <row r="419" s="13" customFormat="1">
      <c r="A419" s="13"/>
      <c r="B419" s="225"/>
      <c r="C419" s="226"/>
      <c r="D419" s="223" t="s">
        <v>170</v>
      </c>
      <c r="E419" s="226"/>
      <c r="F419" s="228" t="s">
        <v>2680</v>
      </c>
      <c r="G419" s="226"/>
      <c r="H419" s="229">
        <v>19.809000000000001</v>
      </c>
      <c r="I419" s="230"/>
      <c r="J419" s="226"/>
      <c r="K419" s="226"/>
      <c r="L419" s="231"/>
      <c r="M419" s="232"/>
      <c r="N419" s="233"/>
      <c r="O419" s="233"/>
      <c r="P419" s="233"/>
      <c r="Q419" s="233"/>
      <c r="R419" s="233"/>
      <c r="S419" s="233"/>
      <c r="T419" s="234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5" t="s">
        <v>170</v>
      </c>
      <c r="AU419" s="235" t="s">
        <v>88</v>
      </c>
      <c r="AV419" s="13" t="s">
        <v>88</v>
      </c>
      <c r="AW419" s="13" t="s">
        <v>4</v>
      </c>
      <c r="AX419" s="13" t="s">
        <v>86</v>
      </c>
      <c r="AY419" s="235" t="s">
        <v>157</v>
      </c>
    </row>
    <row r="420" s="2" customFormat="1" ht="24.15" customHeight="1">
      <c r="A420" s="39"/>
      <c r="B420" s="40"/>
      <c r="C420" s="205" t="s">
        <v>795</v>
      </c>
      <c r="D420" s="205" t="s">
        <v>159</v>
      </c>
      <c r="E420" s="206" t="s">
        <v>1103</v>
      </c>
      <c r="F420" s="207" t="s">
        <v>1104</v>
      </c>
      <c r="G420" s="208" t="s">
        <v>162</v>
      </c>
      <c r="H420" s="209">
        <v>2.3500000000000001</v>
      </c>
      <c r="I420" s="210"/>
      <c r="J420" s="211">
        <f>ROUND(I420*H420,2)</f>
        <v>0</v>
      </c>
      <c r="K420" s="207" t="s">
        <v>175</v>
      </c>
      <c r="L420" s="45"/>
      <c r="M420" s="212" t="s">
        <v>19</v>
      </c>
      <c r="N420" s="213" t="s">
        <v>49</v>
      </c>
      <c r="O420" s="85"/>
      <c r="P420" s="214">
        <f>O420*H420</f>
        <v>0</v>
      </c>
      <c r="Q420" s="214">
        <v>0</v>
      </c>
      <c r="R420" s="214">
        <f>Q420*H420</f>
        <v>0</v>
      </c>
      <c r="S420" s="214">
        <v>0</v>
      </c>
      <c r="T420" s="215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16" t="s">
        <v>268</v>
      </c>
      <c r="AT420" s="216" t="s">
        <v>159</v>
      </c>
      <c r="AU420" s="216" t="s">
        <v>88</v>
      </c>
      <c r="AY420" s="18" t="s">
        <v>157</v>
      </c>
      <c r="BE420" s="217">
        <f>IF(N420="základní",J420,0)</f>
        <v>0</v>
      </c>
      <c r="BF420" s="217">
        <f>IF(N420="snížená",J420,0)</f>
        <v>0</v>
      </c>
      <c r="BG420" s="217">
        <f>IF(N420="zákl. přenesená",J420,0)</f>
        <v>0</v>
      </c>
      <c r="BH420" s="217">
        <f>IF(N420="sníž. přenesená",J420,0)</f>
        <v>0</v>
      </c>
      <c r="BI420" s="217">
        <f>IF(N420="nulová",J420,0)</f>
        <v>0</v>
      </c>
      <c r="BJ420" s="18" t="s">
        <v>86</v>
      </c>
      <c r="BK420" s="217">
        <f>ROUND(I420*H420,2)</f>
        <v>0</v>
      </c>
      <c r="BL420" s="18" t="s">
        <v>268</v>
      </c>
      <c r="BM420" s="216" t="s">
        <v>2681</v>
      </c>
    </row>
    <row r="421" s="2" customFormat="1">
      <c r="A421" s="39"/>
      <c r="B421" s="40"/>
      <c r="C421" s="41"/>
      <c r="D421" s="218" t="s">
        <v>166</v>
      </c>
      <c r="E421" s="41"/>
      <c r="F421" s="219" t="s">
        <v>1106</v>
      </c>
      <c r="G421" s="41"/>
      <c r="H421" s="41"/>
      <c r="I421" s="220"/>
      <c r="J421" s="41"/>
      <c r="K421" s="41"/>
      <c r="L421" s="45"/>
      <c r="M421" s="221"/>
      <c r="N421" s="222"/>
      <c r="O421" s="85"/>
      <c r="P421" s="85"/>
      <c r="Q421" s="85"/>
      <c r="R421" s="85"/>
      <c r="S421" s="85"/>
      <c r="T421" s="86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T421" s="18" t="s">
        <v>166</v>
      </c>
      <c r="AU421" s="18" t="s">
        <v>88</v>
      </c>
    </row>
    <row r="422" s="13" customFormat="1">
      <c r="A422" s="13"/>
      <c r="B422" s="225"/>
      <c r="C422" s="226"/>
      <c r="D422" s="223" t="s">
        <v>170</v>
      </c>
      <c r="E422" s="227" t="s">
        <v>19</v>
      </c>
      <c r="F422" s="228" t="s">
        <v>2682</v>
      </c>
      <c r="G422" s="226"/>
      <c r="H422" s="229">
        <v>2.3500000000000001</v>
      </c>
      <c r="I422" s="230"/>
      <c r="J422" s="226"/>
      <c r="K422" s="226"/>
      <c r="L422" s="231"/>
      <c r="M422" s="232"/>
      <c r="N422" s="233"/>
      <c r="O422" s="233"/>
      <c r="P422" s="233"/>
      <c r="Q422" s="233"/>
      <c r="R422" s="233"/>
      <c r="S422" s="233"/>
      <c r="T422" s="234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5" t="s">
        <v>170</v>
      </c>
      <c r="AU422" s="235" t="s">
        <v>88</v>
      </c>
      <c r="AV422" s="13" t="s">
        <v>88</v>
      </c>
      <c r="AW422" s="13" t="s">
        <v>37</v>
      </c>
      <c r="AX422" s="13" t="s">
        <v>78</v>
      </c>
      <c r="AY422" s="235" t="s">
        <v>157</v>
      </c>
    </row>
    <row r="423" s="2" customFormat="1" ht="24.15" customHeight="1">
      <c r="A423" s="39"/>
      <c r="B423" s="40"/>
      <c r="C423" s="236" t="s">
        <v>800</v>
      </c>
      <c r="D423" s="236" t="s">
        <v>242</v>
      </c>
      <c r="E423" s="237" t="s">
        <v>1109</v>
      </c>
      <c r="F423" s="238" t="s">
        <v>1110</v>
      </c>
      <c r="G423" s="239" t="s">
        <v>162</v>
      </c>
      <c r="H423" s="240">
        <v>2.5910000000000002</v>
      </c>
      <c r="I423" s="241"/>
      <c r="J423" s="242">
        <f>ROUND(I423*H423,2)</f>
        <v>0</v>
      </c>
      <c r="K423" s="238" t="s">
        <v>175</v>
      </c>
      <c r="L423" s="243"/>
      <c r="M423" s="244" t="s">
        <v>19</v>
      </c>
      <c r="N423" s="245" t="s">
        <v>49</v>
      </c>
      <c r="O423" s="85"/>
      <c r="P423" s="214">
        <f>O423*H423</f>
        <v>0</v>
      </c>
      <c r="Q423" s="214">
        <v>0.00080000000000000004</v>
      </c>
      <c r="R423" s="214">
        <f>Q423*H423</f>
        <v>0.0020728000000000001</v>
      </c>
      <c r="S423" s="214">
        <v>0</v>
      </c>
      <c r="T423" s="215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16" t="s">
        <v>357</v>
      </c>
      <c r="AT423" s="216" t="s">
        <v>242</v>
      </c>
      <c r="AU423" s="216" t="s">
        <v>88</v>
      </c>
      <c r="AY423" s="18" t="s">
        <v>157</v>
      </c>
      <c r="BE423" s="217">
        <f>IF(N423="základní",J423,0)</f>
        <v>0</v>
      </c>
      <c r="BF423" s="217">
        <f>IF(N423="snížená",J423,0)</f>
        <v>0</v>
      </c>
      <c r="BG423" s="217">
        <f>IF(N423="zákl. přenesená",J423,0)</f>
        <v>0</v>
      </c>
      <c r="BH423" s="217">
        <f>IF(N423="sníž. přenesená",J423,0)</f>
        <v>0</v>
      </c>
      <c r="BI423" s="217">
        <f>IF(N423="nulová",J423,0)</f>
        <v>0</v>
      </c>
      <c r="BJ423" s="18" t="s">
        <v>86</v>
      </c>
      <c r="BK423" s="217">
        <f>ROUND(I423*H423,2)</f>
        <v>0</v>
      </c>
      <c r="BL423" s="18" t="s">
        <v>268</v>
      </c>
      <c r="BM423" s="216" t="s">
        <v>2683</v>
      </c>
    </row>
    <row r="424" s="13" customFormat="1">
      <c r="A424" s="13"/>
      <c r="B424" s="225"/>
      <c r="C424" s="226"/>
      <c r="D424" s="223" t="s">
        <v>170</v>
      </c>
      <c r="E424" s="226"/>
      <c r="F424" s="228" t="s">
        <v>2684</v>
      </c>
      <c r="G424" s="226"/>
      <c r="H424" s="229">
        <v>2.5910000000000002</v>
      </c>
      <c r="I424" s="230"/>
      <c r="J424" s="226"/>
      <c r="K424" s="226"/>
      <c r="L424" s="231"/>
      <c r="M424" s="232"/>
      <c r="N424" s="233"/>
      <c r="O424" s="233"/>
      <c r="P424" s="233"/>
      <c r="Q424" s="233"/>
      <c r="R424" s="233"/>
      <c r="S424" s="233"/>
      <c r="T424" s="234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5" t="s">
        <v>170</v>
      </c>
      <c r="AU424" s="235" t="s">
        <v>88</v>
      </c>
      <c r="AV424" s="13" t="s">
        <v>88</v>
      </c>
      <c r="AW424" s="13" t="s">
        <v>4</v>
      </c>
      <c r="AX424" s="13" t="s">
        <v>86</v>
      </c>
      <c r="AY424" s="235" t="s">
        <v>157</v>
      </c>
    </row>
    <row r="425" s="2" customFormat="1" ht="21.75" customHeight="1">
      <c r="A425" s="39"/>
      <c r="B425" s="40"/>
      <c r="C425" s="205" t="s">
        <v>806</v>
      </c>
      <c r="D425" s="205" t="s">
        <v>159</v>
      </c>
      <c r="E425" s="206" t="s">
        <v>1114</v>
      </c>
      <c r="F425" s="207" t="s">
        <v>1115</v>
      </c>
      <c r="G425" s="208" t="s">
        <v>162</v>
      </c>
      <c r="H425" s="209">
        <v>2.3500000000000001</v>
      </c>
      <c r="I425" s="210"/>
      <c r="J425" s="211">
        <f>ROUND(I425*H425,2)</f>
        <v>0</v>
      </c>
      <c r="K425" s="207" t="s">
        <v>175</v>
      </c>
      <c r="L425" s="45"/>
      <c r="M425" s="212" t="s">
        <v>19</v>
      </c>
      <c r="N425" s="213" t="s">
        <v>49</v>
      </c>
      <c r="O425" s="85"/>
      <c r="P425" s="214">
        <f>O425*H425</f>
        <v>0</v>
      </c>
      <c r="Q425" s="214">
        <v>0</v>
      </c>
      <c r="R425" s="214">
        <f>Q425*H425</f>
        <v>0</v>
      </c>
      <c r="S425" s="214">
        <v>0</v>
      </c>
      <c r="T425" s="215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16" t="s">
        <v>268</v>
      </c>
      <c r="AT425" s="216" t="s">
        <v>159</v>
      </c>
      <c r="AU425" s="216" t="s">
        <v>88</v>
      </c>
      <c r="AY425" s="18" t="s">
        <v>157</v>
      </c>
      <c r="BE425" s="217">
        <f>IF(N425="základní",J425,0)</f>
        <v>0</v>
      </c>
      <c r="BF425" s="217">
        <f>IF(N425="snížená",J425,0)</f>
        <v>0</v>
      </c>
      <c r="BG425" s="217">
        <f>IF(N425="zákl. přenesená",J425,0)</f>
        <v>0</v>
      </c>
      <c r="BH425" s="217">
        <f>IF(N425="sníž. přenesená",J425,0)</f>
        <v>0</v>
      </c>
      <c r="BI425" s="217">
        <f>IF(N425="nulová",J425,0)</f>
        <v>0</v>
      </c>
      <c r="BJ425" s="18" t="s">
        <v>86</v>
      </c>
      <c r="BK425" s="217">
        <f>ROUND(I425*H425,2)</f>
        <v>0</v>
      </c>
      <c r="BL425" s="18" t="s">
        <v>268</v>
      </c>
      <c r="BM425" s="216" t="s">
        <v>2685</v>
      </c>
    </row>
    <row r="426" s="2" customFormat="1">
      <c r="A426" s="39"/>
      <c r="B426" s="40"/>
      <c r="C426" s="41"/>
      <c r="D426" s="218" t="s">
        <v>166</v>
      </c>
      <c r="E426" s="41"/>
      <c r="F426" s="219" t="s">
        <v>1117</v>
      </c>
      <c r="G426" s="41"/>
      <c r="H426" s="41"/>
      <c r="I426" s="220"/>
      <c r="J426" s="41"/>
      <c r="K426" s="41"/>
      <c r="L426" s="45"/>
      <c r="M426" s="221"/>
      <c r="N426" s="222"/>
      <c r="O426" s="85"/>
      <c r="P426" s="85"/>
      <c r="Q426" s="85"/>
      <c r="R426" s="85"/>
      <c r="S426" s="85"/>
      <c r="T426" s="86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T426" s="18" t="s">
        <v>166</v>
      </c>
      <c r="AU426" s="18" t="s">
        <v>88</v>
      </c>
    </row>
    <row r="427" s="13" customFormat="1">
      <c r="A427" s="13"/>
      <c r="B427" s="225"/>
      <c r="C427" s="226"/>
      <c r="D427" s="223" t="s">
        <v>170</v>
      </c>
      <c r="E427" s="227" t="s">
        <v>19</v>
      </c>
      <c r="F427" s="228" t="s">
        <v>2686</v>
      </c>
      <c r="G427" s="226"/>
      <c r="H427" s="229">
        <v>2.3500000000000001</v>
      </c>
      <c r="I427" s="230"/>
      <c r="J427" s="226"/>
      <c r="K427" s="226"/>
      <c r="L427" s="231"/>
      <c r="M427" s="232"/>
      <c r="N427" s="233"/>
      <c r="O427" s="233"/>
      <c r="P427" s="233"/>
      <c r="Q427" s="233"/>
      <c r="R427" s="233"/>
      <c r="S427" s="233"/>
      <c r="T427" s="234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5" t="s">
        <v>170</v>
      </c>
      <c r="AU427" s="235" t="s">
        <v>88</v>
      </c>
      <c r="AV427" s="13" t="s">
        <v>88</v>
      </c>
      <c r="AW427" s="13" t="s">
        <v>37</v>
      </c>
      <c r="AX427" s="13" t="s">
        <v>78</v>
      </c>
      <c r="AY427" s="235" t="s">
        <v>157</v>
      </c>
    </row>
    <row r="428" s="2" customFormat="1" ht="16.5" customHeight="1">
      <c r="A428" s="39"/>
      <c r="B428" s="40"/>
      <c r="C428" s="236" t="s">
        <v>813</v>
      </c>
      <c r="D428" s="236" t="s">
        <v>242</v>
      </c>
      <c r="E428" s="237" t="s">
        <v>1120</v>
      </c>
      <c r="F428" s="238" t="s">
        <v>1121</v>
      </c>
      <c r="G428" s="239" t="s">
        <v>174</v>
      </c>
      <c r="H428" s="240">
        <v>0.192</v>
      </c>
      <c r="I428" s="241"/>
      <c r="J428" s="242">
        <f>ROUND(I428*H428,2)</f>
        <v>0</v>
      </c>
      <c r="K428" s="238" t="s">
        <v>175</v>
      </c>
      <c r="L428" s="243"/>
      <c r="M428" s="244" t="s">
        <v>19</v>
      </c>
      <c r="N428" s="245" t="s">
        <v>49</v>
      </c>
      <c r="O428" s="85"/>
      <c r="P428" s="214">
        <f>O428*H428</f>
        <v>0</v>
      </c>
      <c r="Q428" s="214">
        <v>0.65000000000000002</v>
      </c>
      <c r="R428" s="214">
        <f>Q428*H428</f>
        <v>0.12480000000000001</v>
      </c>
      <c r="S428" s="214">
        <v>0</v>
      </c>
      <c r="T428" s="215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16" t="s">
        <v>357</v>
      </c>
      <c r="AT428" s="216" t="s">
        <v>242</v>
      </c>
      <c r="AU428" s="216" t="s">
        <v>88</v>
      </c>
      <c r="AY428" s="18" t="s">
        <v>157</v>
      </c>
      <c r="BE428" s="217">
        <f>IF(N428="základní",J428,0)</f>
        <v>0</v>
      </c>
      <c r="BF428" s="217">
        <f>IF(N428="snížená",J428,0)</f>
        <v>0</v>
      </c>
      <c r="BG428" s="217">
        <f>IF(N428="zákl. přenesená",J428,0)</f>
        <v>0</v>
      </c>
      <c r="BH428" s="217">
        <f>IF(N428="sníž. přenesená",J428,0)</f>
        <v>0</v>
      </c>
      <c r="BI428" s="217">
        <f>IF(N428="nulová",J428,0)</f>
        <v>0</v>
      </c>
      <c r="BJ428" s="18" t="s">
        <v>86</v>
      </c>
      <c r="BK428" s="217">
        <f>ROUND(I428*H428,2)</f>
        <v>0</v>
      </c>
      <c r="BL428" s="18" t="s">
        <v>268</v>
      </c>
      <c r="BM428" s="216" t="s">
        <v>2687</v>
      </c>
    </row>
    <row r="429" s="13" customFormat="1">
      <c r="A429" s="13"/>
      <c r="B429" s="225"/>
      <c r="C429" s="226"/>
      <c r="D429" s="223" t="s">
        <v>170</v>
      </c>
      <c r="E429" s="227" t="s">
        <v>19</v>
      </c>
      <c r="F429" s="228" t="s">
        <v>2688</v>
      </c>
      <c r="G429" s="226"/>
      <c r="H429" s="229">
        <v>0.188</v>
      </c>
      <c r="I429" s="230"/>
      <c r="J429" s="226"/>
      <c r="K429" s="226"/>
      <c r="L429" s="231"/>
      <c r="M429" s="232"/>
      <c r="N429" s="233"/>
      <c r="O429" s="233"/>
      <c r="P429" s="233"/>
      <c r="Q429" s="233"/>
      <c r="R429" s="233"/>
      <c r="S429" s="233"/>
      <c r="T429" s="234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5" t="s">
        <v>170</v>
      </c>
      <c r="AU429" s="235" t="s">
        <v>88</v>
      </c>
      <c r="AV429" s="13" t="s">
        <v>88</v>
      </c>
      <c r="AW429" s="13" t="s">
        <v>37</v>
      </c>
      <c r="AX429" s="13" t="s">
        <v>78</v>
      </c>
      <c r="AY429" s="235" t="s">
        <v>157</v>
      </c>
    </row>
    <row r="430" s="13" customFormat="1">
      <c r="A430" s="13"/>
      <c r="B430" s="225"/>
      <c r="C430" s="226"/>
      <c r="D430" s="223" t="s">
        <v>170</v>
      </c>
      <c r="E430" s="226"/>
      <c r="F430" s="228" t="s">
        <v>2689</v>
      </c>
      <c r="G430" s="226"/>
      <c r="H430" s="229">
        <v>0.192</v>
      </c>
      <c r="I430" s="230"/>
      <c r="J430" s="226"/>
      <c r="K430" s="226"/>
      <c r="L430" s="231"/>
      <c r="M430" s="232"/>
      <c r="N430" s="233"/>
      <c r="O430" s="233"/>
      <c r="P430" s="233"/>
      <c r="Q430" s="233"/>
      <c r="R430" s="233"/>
      <c r="S430" s="233"/>
      <c r="T430" s="234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5" t="s">
        <v>170</v>
      </c>
      <c r="AU430" s="235" t="s">
        <v>88</v>
      </c>
      <c r="AV430" s="13" t="s">
        <v>88</v>
      </c>
      <c r="AW430" s="13" t="s">
        <v>4</v>
      </c>
      <c r="AX430" s="13" t="s">
        <v>86</v>
      </c>
      <c r="AY430" s="235" t="s">
        <v>157</v>
      </c>
    </row>
    <row r="431" s="2" customFormat="1" ht="21.75" customHeight="1">
      <c r="A431" s="39"/>
      <c r="B431" s="40"/>
      <c r="C431" s="205" t="s">
        <v>819</v>
      </c>
      <c r="D431" s="205" t="s">
        <v>159</v>
      </c>
      <c r="E431" s="206" t="s">
        <v>1126</v>
      </c>
      <c r="F431" s="207" t="s">
        <v>1127</v>
      </c>
      <c r="G431" s="208" t="s">
        <v>162</v>
      </c>
      <c r="H431" s="209">
        <v>2.3500000000000001</v>
      </c>
      <c r="I431" s="210"/>
      <c r="J431" s="211">
        <f>ROUND(I431*H431,2)</f>
        <v>0</v>
      </c>
      <c r="K431" s="207" t="s">
        <v>175</v>
      </c>
      <c r="L431" s="45"/>
      <c r="M431" s="212" t="s">
        <v>19</v>
      </c>
      <c r="N431" s="213" t="s">
        <v>49</v>
      </c>
      <c r="O431" s="85"/>
      <c r="P431" s="214">
        <f>O431*H431</f>
        <v>0</v>
      </c>
      <c r="Q431" s="214">
        <v>0</v>
      </c>
      <c r="R431" s="214">
        <f>Q431*H431</f>
        <v>0</v>
      </c>
      <c r="S431" s="214">
        <v>0</v>
      </c>
      <c r="T431" s="215">
        <f>S431*H431</f>
        <v>0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216" t="s">
        <v>268</v>
      </c>
      <c r="AT431" s="216" t="s">
        <v>159</v>
      </c>
      <c r="AU431" s="216" t="s">
        <v>88</v>
      </c>
      <c r="AY431" s="18" t="s">
        <v>157</v>
      </c>
      <c r="BE431" s="217">
        <f>IF(N431="základní",J431,0)</f>
        <v>0</v>
      </c>
      <c r="BF431" s="217">
        <f>IF(N431="snížená",J431,0)</f>
        <v>0</v>
      </c>
      <c r="BG431" s="217">
        <f>IF(N431="zákl. přenesená",J431,0)</f>
        <v>0</v>
      </c>
      <c r="BH431" s="217">
        <f>IF(N431="sníž. přenesená",J431,0)</f>
        <v>0</v>
      </c>
      <c r="BI431" s="217">
        <f>IF(N431="nulová",J431,0)</f>
        <v>0</v>
      </c>
      <c r="BJ431" s="18" t="s">
        <v>86</v>
      </c>
      <c r="BK431" s="217">
        <f>ROUND(I431*H431,2)</f>
        <v>0</v>
      </c>
      <c r="BL431" s="18" t="s">
        <v>268</v>
      </c>
      <c r="BM431" s="216" t="s">
        <v>2690</v>
      </c>
    </row>
    <row r="432" s="2" customFormat="1">
      <c r="A432" s="39"/>
      <c r="B432" s="40"/>
      <c r="C432" s="41"/>
      <c r="D432" s="218" t="s">
        <v>166</v>
      </c>
      <c r="E432" s="41"/>
      <c r="F432" s="219" t="s">
        <v>1129</v>
      </c>
      <c r="G432" s="41"/>
      <c r="H432" s="41"/>
      <c r="I432" s="220"/>
      <c r="J432" s="41"/>
      <c r="K432" s="41"/>
      <c r="L432" s="45"/>
      <c r="M432" s="221"/>
      <c r="N432" s="222"/>
      <c r="O432" s="85"/>
      <c r="P432" s="85"/>
      <c r="Q432" s="85"/>
      <c r="R432" s="85"/>
      <c r="S432" s="85"/>
      <c r="T432" s="86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T432" s="18" t="s">
        <v>166</v>
      </c>
      <c r="AU432" s="18" t="s">
        <v>88</v>
      </c>
    </row>
    <row r="433" s="13" customFormat="1">
      <c r="A433" s="13"/>
      <c r="B433" s="225"/>
      <c r="C433" s="226"/>
      <c r="D433" s="223" t="s">
        <v>170</v>
      </c>
      <c r="E433" s="227" t="s">
        <v>19</v>
      </c>
      <c r="F433" s="228" t="s">
        <v>2691</v>
      </c>
      <c r="G433" s="226"/>
      <c r="H433" s="229">
        <v>2.3500000000000001</v>
      </c>
      <c r="I433" s="230"/>
      <c r="J433" s="226"/>
      <c r="K433" s="226"/>
      <c r="L433" s="231"/>
      <c r="M433" s="232"/>
      <c r="N433" s="233"/>
      <c r="O433" s="233"/>
      <c r="P433" s="233"/>
      <c r="Q433" s="233"/>
      <c r="R433" s="233"/>
      <c r="S433" s="233"/>
      <c r="T433" s="234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5" t="s">
        <v>170</v>
      </c>
      <c r="AU433" s="235" t="s">
        <v>88</v>
      </c>
      <c r="AV433" s="13" t="s">
        <v>88</v>
      </c>
      <c r="AW433" s="13" t="s">
        <v>37</v>
      </c>
      <c r="AX433" s="13" t="s">
        <v>78</v>
      </c>
      <c r="AY433" s="235" t="s">
        <v>157</v>
      </c>
    </row>
    <row r="434" s="2" customFormat="1" ht="16.5" customHeight="1">
      <c r="A434" s="39"/>
      <c r="B434" s="40"/>
      <c r="C434" s="236" t="s">
        <v>824</v>
      </c>
      <c r="D434" s="236" t="s">
        <v>242</v>
      </c>
      <c r="E434" s="237" t="s">
        <v>1132</v>
      </c>
      <c r="F434" s="238" t="s">
        <v>1133</v>
      </c>
      <c r="G434" s="239" t="s">
        <v>162</v>
      </c>
      <c r="H434" s="240">
        <v>2.585</v>
      </c>
      <c r="I434" s="241"/>
      <c r="J434" s="242">
        <f>ROUND(I434*H434,2)</f>
        <v>0</v>
      </c>
      <c r="K434" s="238" t="s">
        <v>175</v>
      </c>
      <c r="L434" s="243"/>
      <c r="M434" s="244" t="s">
        <v>19</v>
      </c>
      <c r="N434" s="245" t="s">
        <v>49</v>
      </c>
      <c r="O434" s="85"/>
      <c r="P434" s="214">
        <f>O434*H434</f>
        <v>0</v>
      </c>
      <c r="Q434" s="214">
        <v>0.010999999999999999</v>
      </c>
      <c r="R434" s="214">
        <f>Q434*H434</f>
        <v>0.028434999999999998</v>
      </c>
      <c r="S434" s="214">
        <v>0</v>
      </c>
      <c r="T434" s="215">
        <f>S434*H434</f>
        <v>0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16" t="s">
        <v>357</v>
      </c>
      <c r="AT434" s="216" t="s">
        <v>242</v>
      </c>
      <c r="AU434" s="216" t="s">
        <v>88</v>
      </c>
      <c r="AY434" s="18" t="s">
        <v>157</v>
      </c>
      <c r="BE434" s="217">
        <f>IF(N434="základní",J434,0)</f>
        <v>0</v>
      </c>
      <c r="BF434" s="217">
        <f>IF(N434="snížená",J434,0)</f>
        <v>0</v>
      </c>
      <c r="BG434" s="217">
        <f>IF(N434="zákl. přenesená",J434,0)</f>
        <v>0</v>
      </c>
      <c r="BH434" s="217">
        <f>IF(N434="sníž. přenesená",J434,0)</f>
        <v>0</v>
      </c>
      <c r="BI434" s="217">
        <f>IF(N434="nulová",J434,0)</f>
        <v>0</v>
      </c>
      <c r="BJ434" s="18" t="s">
        <v>86</v>
      </c>
      <c r="BK434" s="217">
        <f>ROUND(I434*H434,2)</f>
        <v>0</v>
      </c>
      <c r="BL434" s="18" t="s">
        <v>268</v>
      </c>
      <c r="BM434" s="216" t="s">
        <v>2692</v>
      </c>
    </row>
    <row r="435" s="13" customFormat="1">
      <c r="A435" s="13"/>
      <c r="B435" s="225"/>
      <c r="C435" s="226"/>
      <c r="D435" s="223" t="s">
        <v>170</v>
      </c>
      <c r="E435" s="226"/>
      <c r="F435" s="228" t="s">
        <v>2693</v>
      </c>
      <c r="G435" s="226"/>
      <c r="H435" s="229">
        <v>2.585</v>
      </c>
      <c r="I435" s="230"/>
      <c r="J435" s="226"/>
      <c r="K435" s="226"/>
      <c r="L435" s="231"/>
      <c r="M435" s="232"/>
      <c r="N435" s="233"/>
      <c r="O435" s="233"/>
      <c r="P435" s="233"/>
      <c r="Q435" s="233"/>
      <c r="R435" s="233"/>
      <c r="S435" s="233"/>
      <c r="T435" s="234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5" t="s">
        <v>170</v>
      </c>
      <c r="AU435" s="235" t="s">
        <v>88</v>
      </c>
      <c r="AV435" s="13" t="s">
        <v>88</v>
      </c>
      <c r="AW435" s="13" t="s">
        <v>4</v>
      </c>
      <c r="AX435" s="13" t="s">
        <v>86</v>
      </c>
      <c r="AY435" s="235" t="s">
        <v>157</v>
      </c>
    </row>
    <row r="436" s="2" customFormat="1" ht="24.15" customHeight="1">
      <c r="A436" s="39"/>
      <c r="B436" s="40"/>
      <c r="C436" s="205" t="s">
        <v>830</v>
      </c>
      <c r="D436" s="205" t="s">
        <v>159</v>
      </c>
      <c r="E436" s="206" t="s">
        <v>1137</v>
      </c>
      <c r="F436" s="207" t="s">
        <v>1138</v>
      </c>
      <c r="G436" s="208" t="s">
        <v>174</v>
      </c>
      <c r="H436" s="209">
        <v>0.51900000000000002</v>
      </c>
      <c r="I436" s="210"/>
      <c r="J436" s="211">
        <f>ROUND(I436*H436,2)</f>
        <v>0</v>
      </c>
      <c r="K436" s="207" t="s">
        <v>175</v>
      </c>
      <c r="L436" s="45"/>
      <c r="M436" s="212" t="s">
        <v>19</v>
      </c>
      <c r="N436" s="213" t="s">
        <v>49</v>
      </c>
      <c r="O436" s="85"/>
      <c r="P436" s="214">
        <f>O436*H436</f>
        <v>0</v>
      </c>
      <c r="Q436" s="214">
        <v>0</v>
      </c>
      <c r="R436" s="214">
        <f>Q436*H436</f>
        <v>0</v>
      </c>
      <c r="S436" s="214">
        <v>0</v>
      </c>
      <c r="T436" s="215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16" t="s">
        <v>268</v>
      </c>
      <c r="AT436" s="216" t="s">
        <v>159</v>
      </c>
      <c r="AU436" s="216" t="s">
        <v>88</v>
      </c>
      <c r="AY436" s="18" t="s">
        <v>157</v>
      </c>
      <c r="BE436" s="217">
        <f>IF(N436="základní",J436,0)</f>
        <v>0</v>
      </c>
      <c r="BF436" s="217">
        <f>IF(N436="snížená",J436,0)</f>
        <v>0</v>
      </c>
      <c r="BG436" s="217">
        <f>IF(N436="zákl. přenesená",J436,0)</f>
        <v>0</v>
      </c>
      <c r="BH436" s="217">
        <f>IF(N436="sníž. přenesená",J436,0)</f>
        <v>0</v>
      </c>
      <c r="BI436" s="217">
        <f>IF(N436="nulová",J436,0)</f>
        <v>0</v>
      </c>
      <c r="BJ436" s="18" t="s">
        <v>86</v>
      </c>
      <c r="BK436" s="217">
        <f>ROUND(I436*H436,2)</f>
        <v>0</v>
      </c>
      <c r="BL436" s="18" t="s">
        <v>268</v>
      </c>
      <c r="BM436" s="216" t="s">
        <v>2694</v>
      </c>
    </row>
    <row r="437" s="2" customFormat="1">
      <c r="A437" s="39"/>
      <c r="B437" s="40"/>
      <c r="C437" s="41"/>
      <c r="D437" s="218" t="s">
        <v>166</v>
      </c>
      <c r="E437" s="41"/>
      <c r="F437" s="219" t="s">
        <v>1140</v>
      </c>
      <c r="G437" s="41"/>
      <c r="H437" s="41"/>
      <c r="I437" s="220"/>
      <c r="J437" s="41"/>
      <c r="K437" s="41"/>
      <c r="L437" s="45"/>
      <c r="M437" s="221"/>
      <c r="N437" s="222"/>
      <c r="O437" s="85"/>
      <c r="P437" s="85"/>
      <c r="Q437" s="85"/>
      <c r="R437" s="85"/>
      <c r="S437" s="85"/>
      <c r="T437" s="86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T437" s="18" t="s">
        <v>166</v>
      </c>
      <c r="AU437" s="18" t="s">
        <v>88</v>
      </c>
    </row>
    <row r="438" s="13" customFormat="1">
      <c r="A438" s="13"/>
      <c r="B438" s="225"/>
      <c r="C438" s="226"/>
      <c r="D438" s="223" t="s">
        <v>170</v>
      </c>
      <c r="E438" s="227" t="s">
        <v>19</v>
      </c>
      <c r="F438" s="228" t="s">
        <v>2695</v>
      </c>
      <c r="G438" s="226"/>
      <c r="H438" s="229">
        <v>0.51900000000000002</v>
      </c>
      <c r="I438" s="230"/>
      <c r="J438" s="226"/>
      <c r="K438" s="226"/>
      <c r="L438" s="231"/>
      <c r="M438" s="232"/>
      <c r="N438" s="233"/>
      <c r="O438" s="233"/>
      <c r="P438" s="233"/>
      <c r="Q438" s="233"/>
      <c r="R438" s="233"/>
      <c r="S438" s="233"/>
      <c r="T438" s="234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5" t="s">
        <v>170</v>
      </c>
      <c r="AU438" s="235" t="s">
        <v>88</v>
      </c>
      <c r="AV438" s="13" t="s">
        <v>88</v>
      </c>
      <c r="AW438" s="13" t="s">
        <v>37</v>
      </c>
      <c r="AX438" s="13" t="s">
        <v>78</v>
      </c>
      <c r="AY438" s="235" t="s">
        <v>157</v>
      </c>
    </row>
    <row r="439" s="2" customFormat="1" ht="16.5" customHeight="1">
      <c r="A439" s="39"/>
      <c r="B439" s="40"/>
      <c r="C439" s="236" t="s">
        <v>837</v>
      </c>
      <c r="D439" s="236" t="s">
        <v>242</v>
      </c>
      <c r="E439" s="237" t="s">
        <v>1143</v>
      </c>
      <c r="F439" s="238" t="s">
        <v>1144</v>
      </c>
      <c r="G439" s="239" t="s">
        <v>223</v>
      </c>
      <c r="H439" s="240">
        <v>1.0900000000000001</v>
      </c>
      <c r="I439" s="241"/>
      <c r="J439" s="242">
        <f>ROUND(I439*H439,2)</f>
        <v>0</v>
      </c>
      <c r="K439" s="238" t="s">
        <v>175</v>
      </c>
      <c r="L439" s="243"/>
      <c r="M439" s="244" t="s">
        <v>19</v>
      </c>
      <c r="N439" s="245" t="s">
        <v>49</v>
      </c>
      <c r="O439" s="85"/>
      <c r="P439" s="214">
        <f>O439*H439</f>
        <v>0</v>
      </c>
      <c r="Q439" s="214">
        <v>1</v>
      </c>
      <c r="R439" s="214">
        <f>Q439*H439</f>
        <v>1.0900000000000001</v>
      </c>
      <c r="S439" s="214">
        <v>0</v>
      </c>
      <c r="T439" s="215">
        <f>S439*H439</f>
        <v>0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216" t="s">
        <v>357</v>
      </c>
      <c r="AT439" s="216" t="s">
        <v>242</v>
      </c>
      <c r="AU439" s="216" t="s">
        <v>88</v>
      </c>
      <c r="AY439" s="18" t="s">
        <v>157</v>
      </c>
      <c r="BE439" s="217">
        <f>IF(N439="základní",J439,0)</f>
        <v>0</v>
      </c>
      <c r="BF439" s="217">
        <f>IF(N439="snížená",J439,0)</f>
        <v>0</v>
      </c>
      <c r="BG439" s="217">
        <f>IF(N439="zákl. přenesená",J439,0)</f>
        <v>0</v>
      </c>
      <c r="BH439" s="217">
        <f>IF(N439="sníž. přenesená",J439,0)</f>
        <v>0</v>
      </c>
      <c r="BI439" s="217">
        <f>IF(N439="nulová",J439,0)</f>
        <v>0</v>
      </c>
      <c r="BJ439" s="18" t="s">
        <v>86</v>
      </c>
      <c r="BK439" s="217">
        <f>ROUND(I439*H439,2)</f>
        <v>0</v>
      </c>
      <c r="BL439" s="18" t="s">
        <v>268</v>
      </c>
      <c r="BM439" s="216" t="s">
        <v>2696</v>
      </c>
    </row>
    <row r="440" s="13" customFormat="1">
      <c r="A440" s="13"/>
      <c r="B440" s="225"/>
      <c r="C440" s="226"/>
      <c r="D440" s="223" t="s">
        <v>170</v>
      </c>
      <c r="E440" s="226"/>
      <c r="F440" s="228" t="s">
        <v>2697</v>
      </c>
      <c r="G440" s="226"/>
      <c r="H440" s="229">
        <v>1.0900000000000001</v>
      </c>
      <c r="I440" s="230"/>
      <c r="J440" s="226"/>
      <c r="K440" s="226"/>
      <c r="L440" s="231"/>
      <c r="M440" s="232"/>
      <c r="N440" s="233"/>
      <c r="O440" s="233"/>
      <c r="P440" s="233"/>
      <c r="Q440" s="233"/>
      <c r="R440" s="233"/>
      <c r="S440" s="233"/>
      <c r="T440" s="234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5" t="s">
        <v>170</v>
      </c>
      <c r="AU440" s="235" t="s">
        <v>88</v>
      </c>
      <c r="AV440" s="13" t="s">
        <v>88</v>
      </c>
      <c r="AW440" s="13" t="s">
        <v>4</v>
      </c>
      <c r="AX440" s="13" t="s">
        <v>86</v>
      </c>
      <c r="AY440" s="235" t="s">
        <v>157</v>
      </c>
    </row>
    <row r="441" s="2" customFormat="1" ht="16.5" customHeight="1">
      <c r="A441" s="39"/>
      <c r="B441" s="40"/>
      <c r="C441" s="205" t="s">
        <v>843</v>
      </c>
      <c r="D441" s="205" t="s">
        <v>159</v>
      </c>
      <c r="E441" s="206" t="s">
        <v>1148</v>
      </c>
      <c r="F441" s="207" t="s">
        <v>1149</v>
      </c>
      <c r="G441" s="208" t="s">
        <v>320</v>
      </c>
      <c r="H441" s="209">
        <v>5.8499999999999996</v>
      </c>
      <c r="I441" s="210"/>
      <c r="J441" s="211">
        <f>ROUND(I441*H441,2)</f>
        <v>0</v>
      </c>
      <c r="K441" s="207" t="s">
        <v>175</v>
      </c>
      <c r="L441" s="45"/>
      <c r="M441" s="212" t="s">
        <v>19</v>
      </c>
      <c r="N441" s="213" t="s">
        <v>49</v>
      </c>
      <c r="O441" s="85"/>
      <c r="P441" s="214">
        <f>O441*H441</f>
        <v>0</v>
      </c>
      <c r="Q441" s="214">
        <v>0</v>
      </c>
      <c r="R441" s="214">
        <f>Q441*H441</f>
        <v>0</v>
      </c>
      <c r="S441" s="214">
        <v>0</v>
      </c>
      <c r="T441" s="215">
        <f>S441*H441</f>
        <v>0</v>
      </c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R441" s="216" t="s">
        <v>268</v>
      </c>
      <c r="AT441" s="216" t="s">
        <v>159</v>
      </c>
      <c r="AU441" s="216" t="s">
        <v>88</v>
      </c>
      <c r="AY441" s="18" t="s">
        <v>157</v>
      </c>
      <c r="BE441" s="217">
        <f>IF(N441="základní",J441,0)</f>
        <v>0</v>
      </c>
      <c r="BF441" s="217">
        <f>IF(N441="snížená",J441,0)</f>
        <v>0</v>
      </c>
      <c r="BG441" s="217">
        <f>IF(N441="zákl. přenesená",J441,0)</f>
        <v>0</v>
      </c>
      <c r="BH441" s="217">
        <f>IF(N441="sníž. přenesená",J441,0)</f>
        <v>0</v>
      </c>
      <c r="BI441" s="217">
        <f>IF(N441="nulová",J441,0)</f>
        <v>0</v>
      </c>
      <c r="BJ441" s="18" t="s">
        <v>86</v>
      </c>
      <c r="BK441" s="217">
        <f>ROUND(I441*H441,2)</f>
        <v>0</v>
      </c>
      <c r="BL441" s="18" t="s">
        <v>268</v>
      </c>
      <c r="BM441" s="216" t="s">
        <v>2698</v>
      </c>
    </row>
    <row r="442" s="2" customFormat="1">
      <c r="A442" s="39"/>
      <c r="B442" s="40"/>
      <c r="C442" s="41"/>
      <c r="D442" s="218" t="s">
        <v>166</v>
      </c>
      <c r="E442" s="41"/>
      <c r="F442" s="219" t="s">
        <v>1151</v>
      </c>
      <c r="G442" s="41"/>
      <c r="H442" s="41"/>
      <c r="I442" s="220"/>
      <c r="J442" s="41"/>
      <c r="K442" s="41"/>
      <c r="L442" s="45"/>
      <c r="M442" s="221"/>
      <c r="N442" s="222"/>
      <c r="O442" s="85"/>
      <c r="P442" s="85"/>
      <c r="Q442" s="85"/>
      <c r="R442" s="85"/>
      <c r="S442" s="85"/>
      <c r="T442" s="86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T442" s="18" t="s">
        <v>166</v>
      </c>
      <c r="AU442" s="18" t="s">
        <v>88</v>
      </c>
    </row>
    <row r="443" s="13" customFormat="1">
      <c r="A443" s="13"/>
      <c r="B443" s="225"/>
      <c r="C443" s="226"/>
      <c r="D443" s="223" t="s">
        <v>170</v>
      </c>
      <c r="E443" s="227" t="s">
        <v>19</v>
      </c>
      <c r="F443" s="228" t="s">
        <v>2699</v>
      </c>
      <c r="G443" s="226"/>
      <c r="H443" s="229">
        <v>5.8499999999999996</v>
      </c>
      <c r="I443" s="230"/>
      <c r="J443" s="226"/>
      <c r="K443" s="226"/>
      <c r="L443" s="231"/>
      <c r="M443" s="232"/>
      <c r="N443" s="233"/>
      <c r="O443" s="233"/>
      <c r="P443" s="233"/>
      <c r="Q443" s="233"/>
      <c r="R443" s="233"/>
      <c r="S443" s="233"/>
      <c r="T443" s="234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5" t="s">
        <v>170</v>
      </c>
      <c r="AU443" s="235" t="s">
        <v>88</v>
      </c>
      <c r="AV443" s="13" t="s">
        <v>88</v>
      </c>
      <c r="AW443" s="13" t="s">
        <v>37</v>
      </c>
      <c r="AX443" s="13" t="s">
        <v>78</v>
      </c>
      <c r="AY443" s="235" t="s">
        <v>157</v>
      </c>
    </row>
    <row r="444" s="2" customFormat="1" ht="16.5" customHeight="1">
      <c r="A444" s="39"/>
      <c r="B444" s="40"/>
      <c r="C444" s="236" t="s">
        <v>849</v>
      </c>
      <c r="D444" s="236" t="s">
        <v>242</v>
      </c>
      <c r="E444" s="237" t="s">
        <v>1154</v>
      </c>
      <c r="F444" s="238" t="s">
        <v>1155</v>
      </c>
      <c r="G444" s="239" t="s">
        <v>320</v>
      </c>
      <c r="H444" s="240">
        <v>5.9669999999999996</v>
      </c>
      <c r="I444" s="241"/>
      <c r="J444" s="242">
        <f>ROUND(I444*H444,2)</f>
        <v>0</v>
      </c>
      <c r="K444" s="238" t="s">
        <v>175</v>
      </c>
      <c r="L444" s="243"/>
      <c r="M444" s="244" t="s">
        <v>19</v>
      </c>
      <c r="N444" s="245" t="s">
        <v>49</v>
      </c>
      <c r="O444" s="85"/>
      <c r="P444" s="214">
        <f>O444*H444</f>
        <v>0</v>
      </c>
      <c r="Q444" s="214">
        <v>0.00050000000000000001</v>
      </c>
      <c r="R444" s="214">
        <f>Q444*H444</f>
        <v>0.0029835</v>
      </c>
      <c r="S444" s="214">
        <v>0</v>
      </c>
      <c r="T444" s="215">
        <f>S444*H444</f>
        <v>0</v>
      </c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R444" s="216" t="s">
        <v>357</v>
      </c>
      <c r="AT444" s="216" t="s">
        <v>242</v>
      </c>
      <c r="AU444" s="216" t="s">
        <v>88</v>
      </c>
      <c r="AY444" s="18" t="s">
        <v>157</v>
      </c>
      <c r="BE444" s="217">
        <f>IF(N444="základní",J444,0)</f>
        <v>0</v>
      </c>
      <c r="BF444" s="217">
        <f>IF(N444="snížená",J444,0)</f>
        <v>0</v>
      </c>
      <c r="BG444" s="217">
        <f>IF(N444="zákl. přenesená",J444,0)</f>
        <v>0</v>
      </c>
      <c r="BH444" s="217">
        <f>IF(N444="sníž. přenesená",J444,0)</f>
        <v>0</v>
      </c>
      <c r="BI444" s="217">
        <f>IF(N444="nulová",J444,0)</f>
        <v>0</v>
      </c>
      <c r="BJ444" s="18" t="s">
        <v>86</v>
      </c>
      <c r="BK444" s="217">
        <f>ROUND(I444*H444,2)</f>
        <v>0</v>
      </c>
      <c r="BL444" s="18" t="s">
        <v>268</v>
      </c>
      <c r="BM444" s="216" t="s">
        <v>2700</v>
      </c>
    </row>
    <row r="445" s="13" customFormat="1">
      <c r="A445" s="13"/>
      <c r="B445" s="225"/>
      <c r="C445" s="226"/>
      <c r="D445" s="223" t="s">
        <v>170</v>
      </c>
      <c r="E445" s="226"/>
      <c r="F445" s="228" t="s">
        <v>2701</v>
      </c>
      <c r="G445" s="226"/>
      <c r="H445" s="229">
        <v>5.9669999999999996</v>
      </c>
      <c r="I445" s="230"/>
      <c r="J445" s="226"/>
      <c r="K445" s="226"/>
      <c r="L445" s="231"/>
      <c r="M445" s="232"/>
      <c r="N445" s="233"/>
      <c r="O445" s="233"/>
      <c r="P445" s="233"/>
      <c r="Q445" s="233"/>
      <c r="R445" s="233"/>
      <c r="S445" s="233"/>
      <c r="T445" s="234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5" t="s">
        <v>170</v>
      </c>
      <c r="AU445" s="235" t="s">
        <v>88</v>
      </c>
      <c r="AV445" s="13" t="s">
        <v>88</v>
      </c>
      <c r="AW445" s="13" t="s">
        <v>4</v>
      </c>
      <c r="AX445" s="13" t="s">
        <v>86</v>
      </c>
      <c r="AY445" s="235" t="s">
        <v>157</v>
      </c>
    </row>
    <row r="446" s="2" customFormat="1" ht="24.15" customHeight="1">
      <c r="A446" s="39"/>
      <c r="B446" s="40"/>
      <c r="C446" s="205" t="s">
        <v>854</v>
      </c>
      <c r="D446" s="205" t="s">
        <v>159</v>
      </c>
      <c r="E446" s="206" t="s">
        <v>1159</v>
      </c>
      <c r="F446" s="207" t="s">
        <v>1160</v>
      </c>
      <c r="G446" s="208" t="s">
        <v>271</v>
      </c>
      <c r="H446" s="209">
        <v>1</v>
      </c>
      <c r="I446" s="210"/>
      <c r="J446" s="211">
        <f>ROUND(I446*H446,2)</f>
        <v>0</v>
      </c>
      <c r="K446" s="207" t="s">
        <v>175</v>
      </c>
      <c r="L446" s="45"/>
      <c r="M446" s="212" t="s">
        <v>19</v>
      </c>
      <c r="N446" s="213" t="s">
        <v>49</v>
      </c>
      <c r="O446" s="85"/>
      <c r="P446" s="214">
        <f>O446*H446</f>
        <v>0</v>
      </c>
      <c r="Q446" s="214">
        <v>6.9999999999999994E-05</v>
      </c>
      <c r="R446" s="214">
        <f>Q446*H446</f>
        <v>6.9999999999999994E-05</v>
      </c>
      <c r="S446" s="214">
        <v>0</v>
      </c>
      <c r="T446" s="215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16" t="s">
        <v>268</v>
      </c>
      <c r="AT446" s="216" t="s">
        <v>159</v>
      </c>
      <c r="AU446" s="216" t="s">
        <v>88</v>
      </c>
      <c r="AY446" s="18" t="s">
        <v>157</v>
      </c>
      <c r="BE446" s="217">
        <f>IF(N446="základní",J446,0)</f>
        <v>0</v>
      </c>
      <c r="BF446" s="217">
        <f>IF(N446="snížená",J446,0)</f>
        <v>0</v>
      </c>
      <c r="BG446" s="217">
        <f>IF(N446="zákl. přenesená",J446,0)</f>
        <v>0</v>
      </c>
      <c r="BH446" s="217">
        <f>IF(N446="sníž. přenesená",J446,0)</f>
        <v>0</v>
      </c>
      <c r="BI446" s="217">
        <f>IF(N446="nulová",J446,0)</f>
        <v>0</v>
      </c>
      <c r="BJ446" s="18" t="s">
        <v>86</v>
      </c>
      <c r="BK446" s="217">
        <f>ROUND(I446*H446,2)</f>
        <v>0</v>
      </c>
      <c r="BL446" s="18" t="s">
        <v>268</v>
      </c>
      <c r="BM446" s="216" t="s">
        <v>2702</v>
      </c>
    </row>
    <row r="447" s="2" customFormat="1">
      <c r="A447" s="39"/>
      <c r="B447" s="40"/>
      <c r="C447" s="41"/>
      <c r="D447" s="218" t="s">
        <v>166</v>
      </c>
      <c r="E447" s="41"/>
      <c r="F447" s="219" t="s">
        <v>1162</v>
      </c>
      <c r="G447" s="41"/>
      <c r="H447" s="41"/>
      <c r="I447" s="220"/>
      <c r="J447" s="41"/>
      <c r="K447" s="41"/>
      <c r="L447" s="45"/>
      <c r="M447" s="221"/>
      <c r="N447" s="222"/>
      <c r="O447" s="85"/>
      <c r="P447" s="85"/>
      <c r="Q447" s="85"/>
      <c r="R447" s="85"/>
      <c r="S447" s="85"/>
      <c r="T447" s="86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T447" s="18" t="s">
        <v>166</v>
      </c>
      <c r="AU447" s="18" t="s">
        <v>88</v>
      </c>
    </row>
    <row r="448" s="2" customFormat="1" ht="16.5" customHeight="1">
      <c r="A448" s="39"/>
      <c r="B448" s="40"/>
      <c r="C448" s="236" t="s">
        <v>859</v>
      </c>
      <c r="D448" s="236" t="s">
        <v>242</v>
      </c>
      <c r="E448" s="237" t="s">
        <v>1164</v>
      </c>
      <c r="F448" s="238" t="s">
        <v>1165</v>
      </c>
      <c r="G448" s="239" t="s">
        <v>271</v>
      </c>
      <c r="H448" s="240">
        <v>1</v>
      </c>
      <c r="I448" s="241"/>
      <c r="J448" s="242">
        <f>ROUND(I448*H448,2)</f>
        <v>0</v>
      </c>
      <c r="K448" s="238" t="s">
        <v>19</v>
      </c>
      <c r="L448" s="243"/>
      <c r="M448" s="244" t="s">
        <v>19</v>
      </c>
      <c r="N448" s="245" t="s">
        <v>49</v>
      </c>
      <c r="O448" s="85"/>
      <c r="P448" s="214">
        <f>O448*H448</f>
        <v>0</v>
      </c>
      <c r="Q448" s="214">
        <v>0.0025000000000000001</v>
      </c>
      <c r="R448" s="214">
        <f>Q448*H448</f>
        <v>0.0025000000000000001</v>
      </c>
      <c r="S448" s="214">
        <v>0</v>
      </c>
      <c r="T448" s="215">
        <f>S448*H448</f>
        <v>0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216" t="s">
        <v>357</v>
      </c>
      <c r="AT448" s="216" t="s">
        <v>242</v>
      </c>
      <c r="AU448" s="216" t="s">
        <v>88</v>
      </c>
      <c r="AY448" s="18" t="s">
        <v>157</v>
      </c>
      <c r="BE448" s="217">
        <f>IF(N448="základní",J448,0)</f>
        <v>0</v>
      </c>
      <c r="BF448" s="217">
        <f>IF(N448="snížená",J448,0)</f>
        <v>0</v>
      </c>
      <c r="BG448" s="217">
        <f>IF(N448="zákl. přenesená",J448,0)</f>
        <v>0</v>
      </c>
      <c r="BH448" s="217">
        <f>IF(N448="sníž. přenesená",J448,0)</f>
        <v>0</v>
      </c>
      <c r="BI448" s="217">
        <f>IF(N448="nulová",J448,0)</f>
        <v>0</v>
      </c>
      <c r="BJ448" s="18" t="s">
        <v>86</v>
      </c>
      <c r="BK448" s="217">
        <f>ROUND(I448*H448,2)</f>
        <v>0</v>
      </c>
      <c r="BL448" s="18" t="s">
        <v>268</v>
      </c>
      <c r="BM448" s="216" t="s">
        <v>2703</v>
      </c>
    </row>
    <row r="449" s="13" customFormat="1">
      <c r="A449" s="13"/>
      <c r="B449" s="225"/>
      <c r="C449" s="226"/>
      <c r="D449" s="223" t="s">
        <v>170</v>
      </c>
      <c r="E449" s="227" t="s">
        <v>19</v>
      </c>
      <c r="F449" s="228" t="s">
        <v>2704</v>
      </c>
      <c r="G449" s="226"/>
      <c r="H449" s="229">
        <v>1</v>
      </c>
      <c r="I449" s="230"/>
      <c r="J449" s="226"/>
      <c r="K449" s="226"/>
      <c r="L449" s="231"/>
      <c r="M449" s="232"/>
      <c r="N449" s="233"/>
      <c r="O449" s="233"/>
      <c r="P449" s="233"/>
      <c r="Q449" s="233"/>
      <c r="R449" s="233"/>
      <c r="S449" s="233"/>
      <c r="T449" s="234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5" t="s">
        <v>170</v>
      </c>
      <c r="AU449" s="235" t="s">
        <v>88</v>
      </c>
      <c r="AV449" s="13" t="s">
        <v>88</v>
      </c>
      <c r="AW449" s="13" t="s">
        <v>37</v>
      </c>
      <c r="AX449" s="13" t="s">
        <v>78</v>
      </c>
      <c r="AY449" s="235" t="s">
        <v>157</v>
      </c>
    </row>
    <row r="450" s="2" customFormat="1" ht="24.15" customHeight="1">
      <c r="A450" s="39"/>
      <c r="B450" s="40"/>
      <c r="C450" s="205" t="s">
        <v>864</v>
      </c>
      <c r="D450" s="205" t="s">
        <v>159</v>
      </c>
      <c r="E450" s="206" t="s">
        <v>1169</v>
      </c>
      <c r="F450" s="207" t="s">
        <v>1170</v>
      </c>
      <c r="G450" s="208" t="s">
        <v>271</v>
      </c>
      <c r="H450" s="209">
        <v>1</v>
      </c>
      <c r="I450" s="210"/>
      <c r="J450" s="211">
        <f>ROUND(I450*H450,2)</f>
        <v>0</v>
      </c>
      <c r="K450" s="207" t="s">
        <v>175</v>
      </c>
      <c r="L450" s="45"/>
      <c r="M450" s="212" t="s">
        <v>19</v>
      </c>
      <c r="N450" s="213" t="s">
        <v>49</v>
      </c>
      <c r="O450" s="85"/>
      <c r="P450" s="214">
        <f>O450*H450</f>
        <v>0</v>
      </c>
      <c r="Q450" s="214">
        <v>0</v>
      </c>
      <c r="R450" s="214">
        <f>Q450*H450</f>
        <v>0</v>
      </c>
      <c r="S450" s="214">
        <v>0</v>
      </c>
      <c r="T450" s="215">
        <f>S450*H450</f>
        <v>0</v>
      </c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R450" s="216" t="s">
        <v>268</v>
      </c>
      <c r="AT450" s="216" t="s">
        <v>159</v>
      </c>
      <c r="AU450" s="216" t="s">
        <v>88</v>
      </c>
      <c r="AY450" s="18" t="s">
        <v>157</v>
      </c>
      <c r="BE450" s="217">
        <f>IF(N450="základní",J450,0)</f>
        <v>0</v>
      </c>
      <c r="BF450" s="217">
        <f>IF(N450="snížená",J450,0)</f>
        <v>0</v>
      </c>
      <c r="BG450" s="217">
        <f>IF(N450="zákl. přenesená",J450,0)</f>
        <v>0</v>
      </c>
      <c r="BH450" s="217">
        <f>IF(N450="sníž. přenesená",J450,0)</f>
        <v>0</v>
      </c>
      <c r="BI450" s="217">
        <f>IF(N450="nulová",J450,0)</f>
        <v>0</v>
      </c>
      <c r="BJ450" s="18" t="s">
        <v>86</v>
      </c>
      <c r="BK450" s="217">
        <f>ROUND(I450*H450,2)</f>
        <v>0</v>
      </c>
      <c r="BL450" s="18" t="s">
        <v>268</v>
      </c>
      <c r="BM450" s="216" t="s">
        <v>2705</v>
      </c>
    </row>
    <row r="451" s="2" customFormat="1">
      <c r="A451" s="39"/>
      <c r="B451" s="40"/>
      <c r="C451" s="41"/>
      <c r="D451" s="218" t="s">
        <v>166</v>
      </c>
      <c r="E451" s="41"/>
      <c r="F451" s="219" t="s">
        <v>1172</v>
      </c>
      <c r="G451" s="41"/>
      <c r="H451" s="41"/>
      <c r="I451" s="220"/>
      <c r="J451" s="41"/>
      <c r="K451" s="41"/>
      <c r="L451" s="45"/>
      <c r="M451" s="221"/>
      <c r="N451" s="222"/>
      <c r="O451" s="85"/>
      <c r="P451" s="85"/>
      <c r="Q451" s="85"/>
      <c r="R451" s="85"/>
      <c r="S451" s="85"/>
      <c r="T451" s="86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T451" s="18" t="s">
        <v>166</v>
      </c>
      <c r="AU451" s="18" t="s">
        <v>88</v>
      </c>
    </row>
    <row r="452" s="2" customFormat="1" ht="16.5" customHeight="1">
      <c r="A452" s="39"/>
      <c r="B452" s="40"/>
      <c r="C452" s="236" t="s">
        <v>870</v>
      </c>
      <c r="D452" s="236" t="s">
        <v>242</v>
      </c>
      <c r="E452" s="237" t="s">
        <v>1174</v>
      </c>
      <c r="F452" s="238" t="s">
        <v>1175</v>
      </c>
      <c r="G452" s="239" t="s">
        <v>271</v>
      </c>
      <c r="H452" s="240">
        <v>1</v>
      </c>
      <c r="I452" s="241"/>
      <c r="J452" s="242">
        <f>ROUND(I452*H452,2)</f>
        <v>0</v>
      </c>
      <c r="K452" s="238" t="s">
        <v>175</v>
      </c>
      <c r="L452" s="243"/>
      <c r="M452" s="244" t="s">
        <v>19</v>
      </c>
      <c r="N452" s="245" t="s">
        <v>49</v>
      </c>
      <c r="O452" s="85"/>
      <c r="P452" s="214">
        <f>O452*H452</f>
        <v>0</v>
      </c>
      <c r="Q452" s="214">
        <v>0.00010000000000000001</v>
      </c>
      <c r="R452" s="214">
        <f>Q452*H452</f>
        <v>0.00010000000000000001</v>
      </c>
      <c r="S452" s="214">
        <v>0</v>
      </c>
      <c r="T452" s="215">
        <f>S452*H452</f>
        <v>0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216" t="s">
        <v>357</v>
      </c>
      <c r="AT452" s="216" t="s">
        <v>242</v>
      </c>
      <c r="AU452" s="216" t="s">
        <v>88</v>
      </c>
      <c r="AY452" s="18" t="s">
        <v>157</v>
      </c>
      <c r="BE452" s="217">
        <f>IF(N452="základní",J452,0)</f>
        <v>0</v>
      </c>
      <c r="BF452" s="217">
        <f>IF(N452="snížená",J452,0)</f>
        <v>0</v>
      </c>
      <c r="BG452" s="217">
        <f>IF(N452="zákl. přenesená",J452,0)</f>
        <v>0</v>
      </c>
      <c r="BH452" s="217">
        <f>IF(N452="sníž. přenesená",J452,0)</f>
        <v>0</v>
      </c>
      <c r="BI452" s="217">
        <f>IF(N452="nulová",J452,0)</f>
        <v>0</v>
      </c>
      <c r="BJ452" s="18" t="s">
        <v>86</v>
      </c>
      <c r="BK452" s="217">
        <f>ROUND(I452*H452,2)</f>
        <v>0</v>
      </c>
      <c r="BL452" s="18" t="s">
        <v>268</v>
      </c>
      <c r="BM452" s="216" t="s">
        <v>2706</v>
      </c>
    </row>
    <row r="453" s="13" customFormat="1">
      <c r="A453" s="13"/>
      <c r="B453" s="225"/>
      <c r="C453" s="226"/>
      <c r="D453" s="223" t="s">
        <v>170</v>
      </c>
      <c r="E453" s="227" t="s">
        <v>19</v>
      </c>
      <c r="F453" s="228" t="s">
        <v>2704</v>
      </c>
      <c r="G453" s="226"/>
      <c r="H453" s="229">
        <v>1</v>
      </c>
      <c r="I453" s="230"/>
      <c r="J453" s="226"/>
      <c r="K453" s="226"/>
      <c r="L453" s="231"/>
      <c r="M453" s="232"/>
      <c r="N453" s="233"/>
      <c r="O453" s="233"/>
      <c r="P453" s="233"/>
      <c r="Q453" s="233"/>
      <c r="R453" s="233"/>
      <c r="S453" s="233"/>
      <c r="T453" s="234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5" t="s">
        <v>170</v>
      </c>
      <c r="AU453" s="235" t="s">
        <v>88</v>
      </c>
      <c r="AV453" s="13" t="s">
        <v>88</v>
      </c>
      <c r="AW453" s="13" t="s">
        <v>37</v>
      </c>
      <c r="AX453" s="13" t="s">
        <v>78</v>
      </c>
      <c r="AY453" s="235" t="s">
        <v>157</v>
      </c>
    </row>
    <row r="454" s="2" customFormat="1" ht="24.15" customHeight="1">
      <c r="A454" s="39"/>
      <c r="B454" s="40"/>
      <c r="C454" s="205" t="s">
        <v>876</v>
      </c>
      <c r="D454" s="205" t="s">
        <v>159</v>
      </c>
      <c r="E454" s="206" t="s">
        <v>1178</v>
      </c>
      <c r="F454" s="207" t="s">
        <v>1179</v>
      </c>
      <c r="G454" s="208" t="s">
        <v>1016</v>
      </c>
      <c r="H454" s="246"/>
      <c r="I454" s="210"/>
      <c r="J454" s="211">
        <f>ROUND(I454*H454,2)</f>
        <v>0</v>
      </c>
      <c r="K454" s="207" t="s">
        <v>175</v>
      </c>
      <c r="L454" s="45"/>
      <c r="M454" s="212" t="s">
        <v>19</v>
      </c>
      <c r="N454" s="213" t="s">
        <v>49</v>
      </c>
      <c r="O454" s="85"/>
      <c r="P454" s="214">
        <f>O454*H454</f>
        <v>0</v>
      </c>
      <c r="Q454" s="214">
        <v>0</v>
      </c>
      <c r="R454" s="214">
        <f>Q454*H454</f>
        <v>0</v>
      </c>
      <c r="S454" s="214">
        <v>0</v>
      </c>
      <c r="T454" s="215">
        <f>S454*H454</f>
        <v>0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16" t="s">
        <v>268</v>
      </c>
      <c r="AT454" s="216" t="s">
        <v>159</v>
      </c>
      <c r="AU454" s="216" t="s">
        <v>88</v>
      </c>
      <c r="AY454" s="18" t="s">
        <v>157</v>
      </c>
      <c r="BE454" s="217">
        <f>IF(N454="základní",J454,0)</f>
        <v>0</v>
      </c>
      <c r="BF454" s="217">
        <f>IF(N454="snížená",J454,0)</f>
        <v>0</v>
      </c>
      <c r="BG454" s="217">
        <f>IF(N454="zákl. přenesená",J454,0)</f>
        <v>0</v>
      </c>
      <c r="BH454" s="217">
        <f>IF(N454="sníž. přenesená",J454,0)</f>
        <v>0</v>
      </c>
      <c r="BI454" s="217">
        <f>IF(N454="nulová",J454,0)</f>
        <v>0</v>
      </c>
      <c r="BJ454" s="18" t="s">
        <v>86</v>
      </c>
      <c r="BK454" s="217">
        <f>ROUND(I454*H454,2)</f>
        <v>0</v>
      </c>
      <c r="BL454" s="18" t="s">
        <v>268</v>
      </c>
      <c r="BM454" s="216" t="s">
        <v>2707</v>
      </c>
    </row>
    <row r="455" s="2" customFormat="1">
      <c r="A455" s="39"/>
      <c r="B455" s="40"/>
      <c r="C455" s="41"/>
      <c r="D455" s="218" t="s">
        <v>166</v>
      </c>
      <c r="E455" s="41"/>
      <c r="F455" s="219" t="s">
        <v>1181</v>
      </c>
      <c r="G455" s="41"/>
      <c r="H455" s="41"/>
      <c r="I455" s="220"/>
      <c r="J455" s="41"/>
      <c r="K455" s="41"/>
      <c r="L455" s="45"/>
      <c r="M455" s="221"/>
      <c r="N455" s="222"/>
      <c r="O455" s="85"/>
      <c r="P455" s="85"/>
      <c r="Q455" s="85"/>
      <c r="R455" s="85"/>
      <c r="S455" s="85"/>
      <c r="T455" s="86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T455" s="18" t="s">
        <v>166</v>
      </c>
      <c r="AU455" s="18" t="s">
        <v>88</v>
      </c>
    </row>
    <row r="456" s="12" customFormat="1" ht="22.8" customHeight="1">
      <c r="A456" s="12"/>
      <c r="B456" s="189"/>
      <c r="C456" s="190"/>
      <c r="D456" s="191" t="s">
        <v>77</v>
      </c>
      <c r="E456" s="203" t="s">
        <v>1182</v>
      </c>
      <c r="F456" s="203" t="s">
        <v>1183</v>
      </c>
      <c r="G456" s="190"/>
      <c r="H456" s="190"/>
      <c r="I456" s="193"/>
      <c r="J456" s="204">
        <f>BK456</f>
        <v>0</v>
      </c>
      <c r="K456" s="190"/>
      <c r="L456" s="195"/>
      <c r="M456" s="196"/>
      <c r="N456" s="197"/>
      <c r="O456" s="197"/>
      <c r="P456" s="198">
        <f>SUM(P457:P483)</f>
        <v>0</v>
      </c>
      <c r="Q456" s="197"/>
      <c r="R456" s="198">
        <f>SUM(R457:R483)</f>
        <v>0.14937205000000001</v>
      </c>
      <c r="S456" s="197"/>
      <c r="T456" s="199">
        <f>SUM(T457:T483)</f>
        <v>0</v>
      </c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R456" s="200" t="s">
        <v>88</v>
      </c>
      <c r="AT456" s="201" t="s">
        <v>77</v>
      </c>
      <c r="AU456" s="201" t="s">
        <v>86</v>
      </c>
      <c r="AY456" s="200" t="s">
        <v>157</v>
      </c>
      <c r="BK456" s="202">
        <f>SUM(BK457:BK483)</f>
        <v>0</v>
      </c>
    </row>
    <row r="457" s="2" customFormat="1" ht="24.15" customHeight="1">
      <c r="A457" s="39"/>
      <c r="B457" s="40"/>
      <c r="C457" s="205" t="s">
        <v>881</v>
      </c>
      <c r="D457" s="205" t="s">
        <v>159</v>
      </c>
      <c r="E457" s="206" t="s">
        <v>1185</v>
      </c>
      <c r="F457" s="207" t="s">
        <v>1186</v>
      </c>
      <c r="G457" s="208" t="s">
        <v>162</v>
      </c>
      <c r="H457" s="209">
        <v>7.5499999999999998</v>
      </c>
      <c r="I457" s="210"/>
      <c r="J457" s="211">
        <f>ROUND(I457*H457,2)</f>
        <v>0</v>
      </c>
      <c r="K457" s="207" t="s">
        <v>175</v>
      </c>
      <c r="L457" s="45"/>
      <c r="M457" s="212" t="s">
        <v>19</v>
      </c>
      <c r="N457" s="213" t="s">
        <v>49</v>
      </c>
      <c r="O457" s="85"/>
      <c r="P457" s="214">
        <f>O457*H457</f>
        <v>0</v>
      </c>
      <c r="Q457" s="214">
        <v>0</v>
      </c>
      <c r="R457" s="214">
        <f>Q457*H457</f>
        <v>0</v>
      </c>
      <c r="S457" s="214">
        <v>0</v>
      </c>
      <c r="T457" s="215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16" t="s">
        <v>268</v>
      </c>
      <c r="AT457" s="216" t="s">
        <v>159</v>
      </c>
      <c r="AU457" s="216" t="s">
        <v>88</v>
      </c>
      <c r="AY457" s="18" t="s">
        <v>157</v>
      </c>
      <c r="BE457" s="217">
        <f>IF(N457="základní",J457,0)</f>
        <v>0</v>
      </c>
      <c r="BF457" s="217">
        <f>IF(N457="snížená",J457,0)</f>
        <v>0</v>
      </c>
      <c r="BG457" s="217">
        <f>IF(N457="zákl. přenesená",J457,0)</f>
        <v>0</v>
      </c>
      <c r="BH457" s="217">
        <f>IF(N457="sníž. přenesená",J457,0)</f>
        <v>0</v>
      </c>
      <c r="BI457" s="217">
        <f>IF(N457="nulová",J457,0)</f>
        <v>0</v>
      </c>
      <c r="BJ457" s="18" t="s">
        <v>86</v>
      </c>
      <c r="BK457" s="217">
        <f>ROUND(I457*H457,2)</f>
        <v>0</v>
      </c>
      <c r="BL457" s="18" t="s">
        <v>268</v>
      </c>
      <c r="BM457" s="216" t="s">
        <v>2708</v>
      </c>
    </row>
    <row r="458" s="2" customFormat="1">
      <c r="A458" s="39"/>
      <c r="B458" s="40"/>
      <c r="C458" s="41"/>
      <c r="D458" s="218" t="s">
        <v>166</v>
      </c>
      <c r="E458" s="41"/>
      <c r="F458" s="219" t="s">
        <v>1188</v>
      </c>
      <c r="G458" s="41"/>
      <c r="H458" s="41"/>
      <c r="I458" s="220"/>
      <c r="J458" s="41"/>
      <c r="K458" s="41"/>
      <c r="L458" s="45"/>
      <c r="M458" s="221"/>
      <c r="N458" s="222"/>
      <c r="O458" s="85"/>
      <c r="P458" s="85"/>
      <c r="Q458" s="85"/>
      <c r="R458" s="85"/>
      <c r="S458" s="85"/>
      <c r="T458" s="86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T458" s="18" t="s">
        <v>166</v>
      </c>
      <c r="AU458" s="18" t="s">
        <v>88</v>
      </c>
    </row>
    <row r="459" s="13" customFormat="1">
      <c r="A459" s="13"/>
      <c r="B459" s="225"/>
      <c r="C459" s="226"/>
      <c r="D459" s="223" t="s">
        <v>170</v>
      </c>
      <c r="E459" s="227" t="s">
        <v>19</v>
      </c>
      <c r="F459" s="228" t="s">
        <v>2709</v>
      </c>
      <c r="G459" s="226"/>
      <c r="H459" s="229">
        <v>7.5499999999999998</v>
      </c>
      <c r="I459" s="230"/>
      <c r="J459" s="226"/>
      <c r="K459" s="226"/>
      <c r="L459" s="231"/>
      <c r="M459" s="232"/>
      <c r="N459" s="233"/>
      <c r="O459" s="233"/>
      <c r="P459" s="233"/>
      <c r="Q459" s="233"/>
      <c r="R459" s="233"/>
      <c r="S459" s="233"/>
      <c r="T459" s="234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5" t="s">
        <v>170</v>
      </c>
      <c r="AU459" s="235" t="s">
        <v>88</v>
      </c>
      <c r="AV459" s="13" t="s">
        <v>88</v>
      </c>
      <c r="AW459" s="13" t="s">
        <v>37</v>
      </c>
      <c r="AX459" s="13" t="s">
        <v>78</v>
      </c>
      <c r="AY459" s="235" t="s">
        <v>157</v>
      </c>
    </row>
    <row r="460" s="2" customFormat="1" ht="16.5" customHeight="1">
      <c r="A460" s="39"/>
      <c r="B460" s="40"/>
      <c r="C460" s="236" t="s">
        <v>886</v>
      </c>
      <c r="D460" s="236" t="s">
        <v>242</v>
      </c>
      <c r="E460" s="237" t="s">
        <v>2710</v>
      </c>
      <c r="F460" s="238" t="s">
        <v>2711</v>
      </c>
      <c r="G460" s="239" t="s">
        <v>162</v>
      </c>
      <c r="H460" s="240">
        <v>7.5499999999999998</v>
      </c>
      <c r="I460" s="241"/>
      <c r="J460" s="242">
        <f>ROUND(I460*H460,2)</f>
        <v>0</v>
      </c>
      <c r="K460" s="238" t="s">
        <v>163</v>
      </c>
      <c r="L460" s="243"/>
      <c r="M460" s="244" t="s">
        <v>19</v>
      </c>
      <c r="N460" s="245" t="s">
        <v>49</v>
      </c>
      <c r="O460" s="85"/>
      <c r="P460" s="214">
        <f>O460*H460</f>
        <v>0</v>
      </c>
      <c r="Q460" s="214">
        <v>0.0028999999999999998</v>
      </c>
      <c r="R460" s="214">
        <f>Q460*H460</f>
        <v>0.021894999999999998</v>
      </c>
      <c r="S460" s="214">
        <v>0</v>
      </c>
      <c r="T460" s="215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16" t="s">
        <v>357</v>
      </c>
      <c r="AT460" s="216" t="s">
        <v>242</v>
      </c>
      <c r="AU460" s="216" t="s">
        <v>88</v>
      </c>
      <c r="AY460" s="18" t="s">
        <v>157</v>
      </c>
      <c r="BE460" s="217">
        <f>IF(N460="základní",J460,0)</f>
        <v>0</v>
      </c>
      <c r="BF460" s="217">
        <f>IF(N460="snížená",J460,0)</f>
        <v>0</v>
      </c>
      <c r="BG460" s="217">
        <f>IF(N460="zákl. přenesená",J460,0)</f>
        <v>0</v>
      </c>
      <c r="BH460" s="217">
        <f>IF(N460="sníž. přenesená",J460,0)</f>
        <v>0</v>
      </c>
      <c r="BI460" s="217">
        <f>IF(N460="nulová",J460,0)</f>
        <v>0</v>
      </c>
      <c r="BJ460" s="18" t="s">
        <v>86</v>
      </c>
      <c r="BK460" s="217">
        <f>ROUND(I460*H460,2)</f>
        <v>0</v>
      </c>
      <c r="BL460" s="18" t="s">
        <v>268</v>
      </c>
      <c r="BM460" s="216" t="s">
        <v>2712</v>
      </c>
    </row>
    <row r="461" s="2" customFormat="1" ht="24.15" customHeight="1">
      <c r="A461" s="39"/>
      <c r="B461" s="40"/>
      <c r="C461" s="205" t="s">
        <v>892</v>
      </c>
      <c r="D461" s="205" t="s">
        <v>159</v>
      </c>
      <c r="E461" s="206" t="s">
        <v>2713</v>
      </c>
      <c r="F461" s="207" t="s">
        <v>2714</v>
      </c>
      <c r="G461" s="208" t="s">
        <v>162</v>
      </c>
      <c r="H461" s="209">
        <v>7.5439999999999996</v>
      </c>
      <c r="I461" s="210"/>
      <c r="J461" s="211">
        <f>ROUND(I461*H461,2)</f>
        <v>0</v>
      </c>
      <c r="K461" s="207" t="s">
        <v>163</v>
      </c>
      <c r="L461" s="45"/>
      <c r="M461" s="212" t="s">
        <v>19</v>
      </c>
      <c r="N461" s="213" t="s">
        <v>49</v>
      </c>
      <c r="O461" s="85"/>
      <c r="P461" s="214">
        <f>O461*H461</f>
        <v>0</v>
      </c>
      <c r="Q461" s="214">
        <v>0.00012</v>
      </c>
      <c r="R461" s="214">
        <f>Q461*H461</f>
        <v>0.00090527999999999995</v>
      </c>
      <c r="S461" s="214">
        <v>0</v>
      </c>
      <c r="T461" s="215">
        <f>S461*H461</f>
        <v>0</v>
      </c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R461" s="216" t="s">
        <v>268</v>
      </c>
      <c r="AT461" s="216" t="s">
        <v>159</v>
      </c>
      <c r="AU461" s="216" t="s">
        <v>88</v>
      </c>
      <c r="AY461" s="18" t="s">
        <v>157</v>
      </c>
      <c r="BE461" s="217">
        <f>IF(N461="základní",J461,0)</f>
        <v>0</v>
      </c>
      <c r="BF461" s="217">
        <f>IF(N461="snížená",J461,0)</f>
        <v>0</v>
      </c>
      <c r="BG461" s="217">
        <f>IF(N461="zákl. přenesená",J461,0)</f>
        <v>0</v>
      </c>
      <c r="BH461" s="217">
        <f>IF(N461="sníž. přenesená",J461,0)</f>
        <v>0</v>
      </c>
      <c r="BI461" s="217">
        <f>IF(N461="nulová",J461,0)</f>
        <v>0</v>
      </c>
      <c r="BJ461" s="18" t="s">
        <v>86</v>
      </c>
      <c r="BK461" s="217">
        <f>ROUND(I461*H461,2)</f>
        <v>0</v>
      </c>
      <c r="BL461" s="18" t="s">
        <v>268</v>
      </c>
      <c r="BM461" s="216" t="s">
        <v>2715</v>
      </c>
    </row>
    <row r="462" s="2" customFormat="1">
      <c r="A462" s="39"/>
      <c r="B462" s="40"/>
      <c r="C462" s="41"/>
      <c r="D462" s="218" t="s">
        <v>166</v>
      </c>
      <c r="E462" s="41"/>
      <c r="F462" s="219" t="s">
        <v>2716</v>
      </c>
      <c r="G462" s="41"/>
      <c r="H462" s="41"/>
      <c r="I462" s="220"/>
      <c r="J462" s="41"/>
      <c r="K462" s="41"/>
      <c r="L462" s="45"/>
      <c r="M462" s="221"/>
      <c r="N462" s="222"/>
      <c r="O462" s="85"/>
      <c r="P462" s="85"/>
      <c r="Q462" s="85"/>
      <c r="R462" s="85"/>
      <c r="S462" s="85"/>
      <c r="T462" s="86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T462" s="18" t="s">
        <v>166</v>
      </c>
      <c r="AU462" s="18" t="s">
        <v>88</v>
      </c>
    </row>
    <row r="463" s="13" customFormat="1">
      <c r="A463" s="13"/>
      <c r="B463" s="225"/>
      <c r="C463" s="226"/>
      <c r="D463" s="223" t="s">
        <v>170</v>
      </c>
      <c r="E463" s="227" t="s">
        <v>19</v>
      </c>
      <c r="F463" s="228" t="s">
        <v>2717</v>
      </c>
      <c r="G463" s="226"/>
      <c r="H463" s="229">
        <v>7.5439999999999996</v>
      </c>
      <c r="I463" s="230"/>
      <c r="J463" s="226"/>
      <c r="K463" s="226"/>
      <c r="L463" s="231"/>
      <c r="M463" s="232"/>
      <c r="N463" s="233"/>
      <c r="O463" s="233"/>
      <c r="P463" s="233"/>
      <c r="Q463" s="233"/>
      <c r="R463" s="233"/>
      <c r="S463" s="233"/>
      <c r="T463" s="234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5" t="s">
        <v>170</v>
      </c>
      <c r="AU463" s="235" t="s">
        <v>88</v>
      </c>
      <c r="AV463" s="13" t="s">
        <v>88</v>
      </c>
      <c r="AW463" s="13" t="s">
        <v>37</v>
      </c>
      <c r="AX463" s="13" t="s">
        <v>78</v>
      </c>
      <c r="AY463" s="235" t="s">
        <v>157</v>
      </c>
    </row>
    <row r="464" s="2" customFormat="1" ht="16.5" customHeight="1">
      <c r="A464" s="39"/>
      <c r="B464" s="40"/>
      <c r="C464" s="236" t="s">
        <v>898</v>
      </c>
      <c r="D464" s="236" t="s">
        <v>242</v>
      </c>
      <c r="E464" s="237" t="s">
        <v>2718</v>
      </c>
      <c r="F464" s="238" t="s">
        <v>2719</v>
      </c>
      <c r="G464" s="239" t="s">
        <v>162</v>
      </c>
      <c r="H464" s="240">
        <v>7.9210000000000003</v>
      </c>
      <c r="I464" s="241"/>
      <c r="J464" s="242">
        <f>ROUND(I464*H464,2)</f>
        <v>0</v>
      </c>
      <c r="K464" s="238" t="s">
        <v>163</v>
      </c>
      <c r="L464" s="243"/>
      <c r="M464" s="244" t="s">
        <v>19</v>
      </c>
      <c r="N464" s="245" t="s">
        <v>49</v>
      </c>
      <c r="O464" s="85"/>
      <c r="P464" s="214">
        <f>O464*H464</f>
        <v>0</v>
      </c>
      <c r="Q464" s="214">
        <v>0.0011999999999999999</v>
      </c>
      <c r="R464" s="214">
        <f>Q464*H464</f>
        <v>0.0095052000000000001</v>
      </c>
      <c r="S464" s="214">
        <v>0</v>
      </c>
      <c r="T464" s="215">
        <f>S464*H464</f>
        <v>0</v>
      </c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R464" s="216" t="s">
        <v>357</v>
      </c>
      <c r="AT464" s="216" t="s">
        <v>242</v>
      </c>
      <c r="AU464" s="216" t="s">
        <v>88</v>
      </c>
      <c r="AY464" s="18" t="s">
        <v>157</v>
      </c>
      <c r="BE464" s="217">
        <f>IF(N464="základní",J464,0)</f>
        <v>0</v>
      </c>
      <c r="BF464" s="217">
        <f>IF(N464="snížená",J464,0)</f>
        <v>0</v>
      </c>
      <c r="BG464" s="217">
        <f>IF(N464="zákl. přenesená",J464,0)</f>
        <v>0</v>
      </c>
      <c r="BH464" s="217">
        <f>IF(N464="sníž. přenesená",J464,0)</f>
        <v>0</v>
      </c>
      <c r="BI464" s="217">
        <f>IF(N464="nulová",J464,0)</f>
        <v>0</v>
      </c>
      <c r="BJ464" s="18" t="s">
        <v>86</v>
      </c>
      <c r="BK464" s="217">
        <f>ROUND(I464*H464,2)</f>
        <v>0</v>
      </c>
      <c r="BL464" s="18" t="s">
        <v>268</v>
      </c>
      <c r="BM464" s="216" t="s">
        <v>2720</v>
      </c>
    </row>
    <row r="465" s="13" customFormat="1">
      <c r="A465" s="13"/>
      <c r="B465" s="225"/>
      <c r="C465" s="226"/>
      <c r="D465" s="223" t="s">
        <v>170</v>
      </c>
      <c r="E465" s="226"/>
      <c r="F465" s="228" t="s">
        <v>2721</v>
      </c>
      <c r="G465" s="226"/>
      <c r="H465" s="229">
        <v>7.9210000000000003</v>
      </c>
      <c r="I465" s="230"/>
      <c r="J465" s="226"/>
      <c r="K465" s="226"/>
      <c r="L465" s="231"/>
      <c r="M465" s="232"/>
      <c r="N465" s="233"/>
      <c r="O465" s="233"/>
      <c r="P465" s="233"/>
      <c r="Q465" s="233"/>
      <c r="R465" s="233"/>
      <c r="S465" s="233"/>
      <c r="T465" s="234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5" t="s">
        <v>170</v>
      </c>
      <c r="AU465" s="235" t="s">
        <v>88</v>
      </c>
      <c r="AV465" s="13" t="s">
        <v>88</v>
      </c>
      <c r="AW465" s="13" t="s">
        <v>4</v>
      </c>
      <c r="AX465" s="13" t="s">
        <v>86</v>
      </c>
      <c r="AY465" s="235" t="s">
        <v>157</v>
      </c>
    </row>
    <row r="466" s="2" customFormat="1" ht="21.75" customHeight="1">
      <c r="A466" s="39"/>
      <c r="B466" s="40"/>
      <c r="C466" s="205" t="s">
        <v>904</v>
      </c>
      <c r="D466" s="205" t="s">
        <v>159</v>
      </c>
      <c r="E466" s="206" t="s">
        <v>1207</v>
      </c>
      <c r="F466" s="207" t="s">
        <v>1208</v>
      </c>
      <c r="G466" s="208" t="s">
        <v>320</v>
      </c>
      <c r="H466" s="209">
        <v>9.734</v>
      </c>
      <c r="I466" s="210"/>
      <c r="J466" s="211">
        <f>ROUND(I466*H466,2)</f>
        <v>0</v>
      </c>
      <c r="K466" s="207" t="s">
        <v>175</v>
      </c>
      <c r="L466" s="45"/>
      <c r="M466" s="212" t="s">
        <v>19</v>
      </c>
      <c r="N466" s="213" t="s">
        <v>49</v>
      </c>
      <c r="O466" s="85"/>
      <c r="P466" s="214">
        <f>O466*H466</f>
        <v>0</v>
      </c>
      <c r="Q466" s="214">
        <v>3.0000000000000001E-05</v>
      </c>
      <c r="R466" s="214">
        <f>Q466*H466</f>
        <v>0.00029201999999999999</v>
      </c>
      <c r="S466" s="214">
        <v>0</v>
      </c>
      <c r="T466" s="215">
        <f>S466*H466</f>
        <v>0</v>
      </c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R466" s="216" t="s">
        <v>268</v>
      </c>
      <c r="AT466" s="216" t="s">
        <v>159</v>
      </c>
      <c r="AU466" s="216" t="s">
        <v>88</v>
      </c>
      <c r="AY466" s="18" t="s">
        <v>157</v>
      </c>
      <c r="BE466" s="217">
        <f>IF(N466="základní",J466,0)</f>
        <v>0</v>
      </c>
      <c r="BF466" s="217">
        <f>IF(N466="snížená",J466,0)</f>
        <v>0</v>
      </c>
      <c r="BG466" s="217">
        <f>IF(N466="zákl. přenesená",J466,0)</f>
        <v>0</v>
      </c>
      <c r="BH466" s="217">
        <f>IF(N466="sníž. přenesená",J466,0)</f>
        <v>0</v>
      </c>
      <c r="BI466" s="217">
        <f>IF(N466="nulová",J466,0)</f>
        <v>0</v>
      </c>
      <c r="BJ466" s="18" t="s">
        <v>86</v>
      </c>
      <c r="BK466" s="217">
        <f>ROUND(I466*H466,2)</f>
        <v>0</v>
      </c>
      <c r="BL466" s="18" t="s">
        <v>268</v>
      </c>
      <c r="BM466" s="216" t="s">
        <v>2722</v>
      </c>
    </row>
    <row r="467" s="2" customFormat="1">
      <c r="A467" s="39"/>
      <c r="B467" s="40"/>
      <c r="C467" s="41"/>
      <c r="D467" s="218" t="s">
        <v>166</v>
      </c>
      <c r="E467" s="41"/>
      <c r="F467" s="219" t="s">
        <v>1210</v>
      </c>
      <c r="G467" s="41"/>
      <c r="H467" s="41"/>
      <c r="I467" s="220"/>
      <c r="J467" s="41"/>
      <c r="K467" s="41"/>
      <c r="L467" s="45"/>
      <c r="M467" s="221"/>
      <c r="N467" s="222"/>
      <c r="O467" s="85"/>
      <c r="P467" s="85"/>
      <c r="Q467" s="85"/>
      <c r="R467" s="85"/>
      <c r="S467" s="85"/>
      <c r="T467" s="86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T467" s="18" t="s">
        <v>166</v>
      </c>
      <c r="AU467" s="18" t="s">
        <v>88</v>
      </c>
    </row>
    <row r="468" s="13" customFormat="1">
      <c r="A468" s="13"/>
      <c r="B468" s="225"/>
      <c r="C468" s="226"/>
      <c r="D468" s="223" t="s">
        <v>170</v>
      </c>
      <c r="E468" s="227" t="s">
        <v>19</v>
      </c>
      <c r="F468" s="228" t="s">
        <v>2723</v>
      </c>
      <c r="G468" s="226"/>
      <c r="H468" s="229">
        <v>9.734</v>
      </c>
      <c r="I468" s="230"/>
      <c r="J468" s="226"/>
      <c r="K468" s="226"/>
      <c r="L468" s="231"/>
      <c r="M468" s="232"/>
      <c r="N468" s="233"/>
      <c r="O468" s="233"/>
      <c r="P468" s="233"/>
      <c r="Q468" s="233"/>
      <c r="R468" s="233"/>
      <c r="S468" s="233"/>
      <c r="T468" s="234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5" t="s">
        <v>170</v>
      </c>
      <c r="AU468" s="235" t="s">
        <v>88</v>
      </c>
      <c r="AV468" s="13" t="s">
        <v>88</v>
      </c>
      <c r="AW468" s="13" t="s">
        <v>37</v>
      </c>
      <c r="AX468" s="13" t="s">
        <v>78</v>
      </c>
      <c r="AY468" s="235" t="s">
        <v>157</v>
      </c>
    </row>
    <row r="469" s="2" customFormat="1" ht="16.5" customHeight="1">
      <c r="A469" s="39"/>
      <c r="B469" s="40"/>
      <c r="C469" s="236" t="s">
        <v>912</v>
      </c>
      <c r="D469" s="236" t="s">
        <v>242</v>
      </c>
      <c r="E469" s="237" t="s">
        <v>1213</v>
      </c>
      <c r="F469" s="238" t="s">
        <v>1214</v>
      </c>
      <c r="G469" s="239" t="s">
        <v>320</v>
      </c>
      <c r="H469" s="240">
        <v>10.221</v>
      </c>
      <c r="I469" s="241"/>
      <c r="J469" s="242">
        <f>ROUND(I469*H469,2)</f>
        <v>0</v>
      </c>
      <c r="K469" s="238" t="s">
        <v>175</v>
      </c>
      <c r="L469" s="243"/>
      <c r="M469" s="244" t="s">
        <v>19</v>
      </c>
      <c r="N469" s="245" t="s">
        <v>49</v>
      </c>
      <c r="O469" s="85"/>
      <c r="P469" s="214">
        <f>O469*H469</f>
        <v>0</v>
      </c>
      <c r="Q469" s="214">
        <v>0.00055000000000000003</v>
      </c>
      <c r="R469" s="214">
        <f>Q469*H469</f>
        <v>0.0056215500000000003</v>
      </c>
      <c r="S469" s="214">
        <v>0</v>
      </c>
      <c r="T469" s="215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16" t="s">
        <v>357</v>
      </c>
      <c r="AT469" s="216" t="s">
        <v>242</v>
      </c>
      <c r="AU469" s="216" t="s">
        <v>88</v>
      </c>
      <c r="AY469" s="18" t="s">
        <v>157</v>
      </c>
      <c r="BE469" s="217">
        <f>IF(N469="základní",J469,0)</f>
        <v>0</v>
      </c>
      <c r="BF469" s="217">
        <f>IF(N469="snížená",J469,0)</f>
        <v>0</v>
      </c>
      <c r="BG469" s="217">
        <f>IF(N469="zákl. přenesená",J469,0)</f>
        <v>0</v>
      </c>
      <c r="BH469" s="217">
        <f>IF(N469="sníž. přenesená",J469,0)</f>
        <v>0</v>
      </c>
      <c r="BI469" s="217">
        <f>IF(N469="nulová",J469,0)</f>
        <v>0</v>
      </c>
      <c r="BJ469" s="18" t="s">
        <v>86</v>
      </c>
      <c r="BK469" s="217">
        <f>ROUND(I469*H469,2)</f>
        <v>0</v>
      </c>
      <c r="BL469" s="18" t="s">
        <v>268</v>
      </c>
      <c r="BM469" s="216" t="s">
        <v>2724</v>
      </c>
    </row>
    <row r="470" s="13" customFormat="1">
      <c r="A470" s="13"/>
      <c r="B470" s="225"/>
      <c r="C470" s="226"/>
      <c r="D470" s="223" t="s">
        <v>170</v>
      </c>
      <c r="E470" s="226"/>
      <c r="F470" s="228" t="s">
        <v>2725</v>
      </c>
      <c r="G470" s="226"/>
      <c r="H470" s="229">
        <v>10.221</v>
      </c>
      <c r="I470" s="230"/>
      <c r="J470" s="226"/>
      <c r="K470" s="226"/>
      <c r="L470" s="231"/>
      <c r="M470" s="232"/>
      <c r="N470" s="233"/>
      <c r="O470" s="233"/>
      <c r="P470" s="233"/>
      <c r="Q470" s="233"/>
      <c r="R470" s="233"/>
      <c r="S470" s="233"/>
      <c r="T470" s="234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5" t="s">
        <v>170</v>
      </c>
      <c r="AU470" s="235" t="s">
        <v>88</v>
      </c>
      <c r="AV470" s="13" t="s">
        <v>88</v>
      </c>
      <c r="AW470" s="13" t="s">
        <v>4</v>
      </c>
      <c r="AX470" s="13" t="s">
        <v>86</v>
      </c>
      <c r="AY470" s="235" t="s">
        <v>157</v>
      </c>
    </row>
    <row r="471" s="2" customFormat="1" ht="24.15" customHeight="1">
      <c r="A471" s="39"/>
      <c r="B471" s="40"/>
      <c r="C471" s="205" t="s">
        <v>917</v>
      </c>
      <c r="D471" s="205" t="s">
        <v>159</v>
      </c>
      <c r="E471" s="206" t="s">
        <v>1218</v>
      </c>
      <c r="F471" s="207" t="s">
        <v>1219</v>
      </c>
      <c r="G471" s="208" t="s">
        <v>162</v>
      </c>
      <c r="H471" s="209">
        <v>30.175000000000001</v>
      </c>
      <c r="I471" s="210"/>
      <c r="J471" s="211">
        <f>ROUND(I471*H471,2)</f>
        <v>0</v>
      </c>
      <c r="K471" s="207" t="s">
        <v>175</v>
      </c>
      <c r="L471" s="45"/>
      <c r="M471" s="212" t="s">
        <v>19</v>
      </c>
      <c r="N471" s="213" t="s">
        <v>49</v>
      </c>
      <c r="O471" s="85"/>
      <c r="P471" s="214">
        <f>O471*H471</f>
        <v>0</v>
      </c>
      <c r="Q471" s="214">
        <v>0.00012</v>
      </c>
      <c r="R471" s="214">
        <f>Q471*H471</f>
        <v>0.0036210000000000001</v>
      </c>
      <c r="S471" s="214">
        <v>0</v>
      </c>
      <c r="T471" s="215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16" t="s">
        <v>268</v>
      </c>
      <c r="AT471" s="216" t="s">
        <v>159</v>
      </c>
      <c r="AU471" s="216" t="s">
        <v>88</v>
      </c>
      <c r="AY471" s="18" t="s">
        <v>157</v>
      </c>
      <c r="BE471" s="217">
        <f>IF(N471="základní",J471,0)</f>
        <v>0</v>
      </c>
      <c r="BF471" s="217">
        <f>IF(N471="snížená",J471,0)</f>
        <v>0</v>
      </c>
      <c r="BG471" s="217">
        <f>IF(N471="zákl. přenesená",J471,0)</f>
        <v>0</v>
      </c>
      <c r="BH471" s="217">
        <f>IF(N471="sníž. přenesená",J471,0)</f>
        <v>0</v>
      </c>
      <c r="BI471" s="217">
        <f>IF(N471="nulová",J471,0)</f>
        <v>0</v>
      </c>
      <c r="BJ471" s="18" t="s">
        <v>86</v>
      </c>
      <c r="BK471" s="217">
        <f>ROUND(I471*H471,2)</f>
        <v>0</v>
      </c>
      <c r="BL471" s="18" t="s">
        <v>268</v>
      </c>
      <c r="BM471" s="216" t="s">
        <v>2726</v>
      </c>
    </row>
    <row r="472" s="2" customFormat="1">
      <c r="A472" s="39"/>
      <c r="B472" s="40"/>
      <c r="C472" s="41"/>
      <c r="D472" s="218" t="s">
        <v>166</v>
      </c>
      <c r="E472" s="41"/>
      <c r="F472" s="219" t="s">
        <v>1221</v>
      </c>
      <c r="G472" s="41"/>
      <c r="H472" s="41"/>
      <c r="I472" s="220"/>
      <c r="J472" s="41"/>
      <c r="K472" s="41"/>
      <c r="L472" s="45"/>
      <c r="M472" s="221"/>
      <c r="N472" s="222"/>
      <c r="O472" s="85"/>
      <c r="P472" s="85"/>
      <c r="Q472" s="85"/>
      <c r="R472" s="85"/>
      <c r="S472" s="85"/>
      <c r="T472" s="86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T472" s="18" t="s">
        <v>166</v>
      </c>
      <c r="AU472" s="18" t="s">
        <v>88</v>
      </c>
    </row>
    <row r="473" s="13" customFormat="1">
      <c r="A473" s="13"/>
      <c r="B473" s="225"/>
      <c r="C473" s="226"/>
      <c r="D473" s="223" t="s">
        <v>170</v>
      </c>
      <c r="E473" s="227" t="s">
        <v>19</v>
      </c>
      <c r="F473" s="228" t="s">
        <v>2727</v>
      </c>
      <c r="G473" s="226"/>
      <c r="H473" s="229">
        <v>30.175000000000001</v>
      </c>
      <c r="I473" s="230"/>
      <c r="J473" s="226"/>
      <c r="K473" s="226"/>
      <c r="L473" s="231"/>
      <c r="M473" s="232"/>
      <c r="N473" s="233"/>
      <c r="O473" s="233"/>
      <c r="P473" s="233"/>
      <c r="Q473" s="233"/>
      <c r="R473" s="233"/>
      <c r="S473" s="233"/>
      <c r="T473" s="234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5" t="s">
        <v>170</v>
      </c>
      <c r="AU473" s="235" t="s">
        <v>88</v>
      </c>
      <c r="AV473" s="13" t="s">
        <v>88</v>
      </c>
      <c r="AW473" s="13" t="s">
        <v>37</v>
      </c>
      <c r="AX473" s="13" t="s">
        <v>78</v>
      </c>
      <c r="AY473" s="235" t="s">
        <v>157</v>
      </c>
    </row>
    <row r="474" s="2" customFormat="1" ht="16.5" customHeight="1">
      <c r="A474" s="39"/>
      <c r="B474" s="40"/>
      <c r="C474" s="236" t="s">
        <v>922</v>
      </c>
      <c r="D474" s="236" t="s">
        <v>242</v>
      </c>
      <c r="E474" s="237" t="s">
        <v>1224</v>
      </c>
      <c r="F474" s="238" t="s">
        <v>1225</v>
      </c>
      <c r="G474" s="239" t="s">
        <v>174</v>
      </c>
      <c r="H474" s="240">
        <v>4.1639999999999997</v>
      </c>
      <c r="I474" s="241"/>
      <c r="J474" s="242">
        <f>ROUND(I474*H474,2)</f>
        <v>0</v>
      </c>
      <c r="K474" s="238" t="s">
        <v>175</v>
      </c>
      <c r="L474" s="243"/>
      <c r="M474" s="244" t="s">
        <v>19</v>
      </c>
      <c r="N474" s="245" t="s">
        <v>49</v>
      </c>
      <c r="O474" s="85"/>
      <c r="P474" s="214">
        <f>O474*H474</f>
        <v>0</v>
      </c>
      <c r="Q474" s="214">
        <v>0.025000000000000001</v>
      </c>
      <c r="R474" s="214">
        <f>Q474*H474</f>
        <v>0.1041</v>
      </c>
      <c r="S474" s="214">
        <v>0</v>
      </c>
      <c r="T474" s="215">
        <f>S474*H474</f>
        <v>0</v>
      </c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R474" s="216" t="s">
        <v>357</v>
      </c>
      <c r="AT474" s="216" t="s">
        <v>242</v>
      </c>
      <c r="AU474" s="216" t="s">
        <v>88</v>
      </c>
      <c r="AY474" s="18" t="s">
        <v>157</v>
      </c>
      <c r="BE474" s="217">
        <f>IF(N474="základní",J474,0)</f>
        <v>0</v>
      </c>
      <c r="BF474" s="217">
        <f>IF(N474="snížená",J474,0)</f>
        <v>0</v>
      </c>
      <c r="BG474" s="217">
        <f>IF(N474="zákl. přenesená",J474,0)</f>
        <v>0</v>
      </c>
      <c r="BH474" s="217">
        <f>IF(N474="sníž. přenesená",J474,0)</f>
        <v>0</v>
      </c>
      <c r="BI474" s="217">
        <f>IF(N474="nulová",J474,0)</f>
        <v>0</v>
      </c>
      <c r="BJ474" s="18" t="s">
        <v>86</v>
      </c>
      <c r="BK474" s="217">
        <f>ROUND(I474*H474,2)</f>
        <v>0</v>
      </c>
      <c r="BL474" s="18" t="s">
        <v>268</v>
      </c>
      <c r="BM474" s="216" t="s">
        <v>2728</v>
      </c>
    </row>
    <row r="475" s="13" customFormat="1">
      <c r="A475" s="13"/>
      <c r="B475" s="225"/>
      <c r="C475" s="226"/>
      <c r="D475" s="223" t="s">
        <v>170</v>
      </c>
      <c r="E475" s="227" t="s">
        <v>19</v>
      </c>
      <c r="F475" s="228" t="s">
        <v>2729</v>
      </c>
      <c r="G475" s="226"/>
      <c r="H475" s="229">
        <v>3.621</v>
      </c>
      <c r="I475" s="230"/>
      <c r="J475" s="226"/>
      <c r="K475" s="226"/>
      <c r="L475" s="231"/>
      <c r="M475" s="232"/>
      <c r="N475" s="233"/>
      <c r="O475" s="233"/>
      <c r="P475" s="233"/>
      <c r="Q475" s="233"/>
      <c r="R475" s="233"/>
      <c r="S475" s="233"/>
      <c r="T475" s="234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5" t="s">
        <v>170</v>
      </c>
      <c r="AU475" s="235" t="s">
        <v>88</v>
      </c>
      <c r="AV475" s="13" t="s">
        <v>88</v>
      </c>
      <c r="AW475" s="13" t="s">
        <v>37</v>
      </c>
      <c r="AX475" s="13" t="s">
        <v>78</v>
      </c>
      <c r="AY475" s="235" t="s">
        <v>157</v>
      </c>
    </row>
    <row r="476" s="13" customFormat="1">
      <c r="A476" s="13"/>
      <c r="B476" s="225"/>
      <c r="C476" s="226"/>
      <c r="D476" s="223" t="s">
        <v>170</v>
      </c>
      <c r="E476" s="226"/>
      <c r="F476" s="228" t="s">
        <v>2730</v>
      </c>
      <c r="G476" s="226"/>
      <c r="H476" s="229">
        <v>4.1639999999999997</v>
      </c>
      <c r="I476" s="230"/>
      <c r="J476" s="226"/>
      <c r="K476" s="226"/>
      <c r="L476" s="231"/>
      <c r="M476" s="232"/>
      <c r="N476" s="233"/>
      <c r="O476" s="233"/>
      <c r="P476" s="233"/>
      <c r="Q476" s="233"/>
      <c r="R476" s="233"/>
      <c r="S476" s="233"/>
      <c r="T476" s="234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5" t="s">
        <v>170</v>
      </c>
      <c r="AU476" s="235" t="s">
        <v>88</v>
      </c>
      <c r="AV476" s="13" t="s">
        <v>88</v>
      </c>
      <c r="AW476" s="13" t="s">
        <v>4</v>
      </c>
      <c r="AX476" s="13" t="s">
        <v>86</v>
      </c>
      <c r="AY476" s="235" t="s">
        <v>157</v>
      </c>
    </row>
    <row r="477" s="2" customFormat="1" ht="24.15" customHeight="1">
      <c r="A477" s="39"/>
      <c r="B477" s="40"/>
      <c r="C477" s="205" t="s">
        <v>928</v>
      </c>
      <c r="D477" s="205" t="s">
        <v>159</v>
      </c>
      <c r="E477" s="206" t="s">
        <v>1230</v>
      </c>
      <c r="F477" s="207" t="s">
        <v>1231</v>
      </c>
      <c r="G477" s="208" t="s">
        <v>162</v>
      </c>
      <c r="H477" s="209">
        <v>7.5499999999999998</v>
      </c>
      <c r="I477" s="210"/>
      <c r="J477" s="211">
        <f>ROUND(I477*H477,2)</f>
        <v>0</v>
      </c>
      <c r="K477" s="207" t="s">
        <v>175</v>
      </c>
      <c r="L477" s="45"/>
      <c r="M477" s="212" t="s">
        <v>19</v>
      </c>
      <c r="N477" s="213" t="s">
        <v>49</v>
      </c>
      <c r="O477" s="85"/>
      <c r="P477" s="214">
        <f>O477*H477</f>
        <v>0</v>
      </c>
      <c r="Q477" s="214">
        <v>0</v>
      </c>
      <c r="R477" s="214">
        <f>Q477*H477</f>
        <v>0</v>
      </c>
      <c r="S477" s="214">
        <v>0</v>
      </c>
      <c r="T477" s="215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16" t="s">
        <v>268</v>
      </c>
      <c r="AT477" s="216" t="s">
        <v>159</v>
      </c>
      <c r="AU477" s="216" t="s">
        <v>88</v>
      </c>
      <c r="AY477" s="18" t="s">
        <v>157</v>
      </c>
      <c r="BE477" s="217">
        <f>IF(N477="základní",J477,0)</f>
        <v>0</v>
      </c>
      <c r="BF477" s="217">
        <f>IF(N477="snížená",J477,0)</f>
        <v>0</v>
      </c>
      <c r="BG477" s="217">
        <f>IF(N477="zákl. přenesená",J477,0)</f>
        <v>0</v>
      </c>
      <c r="BH477" s="217">
        <f>IF(N477="sníž. přenesená",J477,0)</f>
        <v>0</v>
      </c>
      <c r="BI477" s="217">
        <f>IF(N477="nulová",J477,0)</f>
        <v>0</v>
      </c>
      <c r="BJ477" s="18" t="s">
        <v>86</v>
      </c>
      <c r="BK477" s="217">
        <f>ROUND(I477*H477,2)</f>
        <v>0</v>
      </c>
      <c r="BL477" s="18" t="s">
        <v>268</v>
      </c>
      <c r="BM477" s="216" t="s">
        <v>2731</v>
      </c>
    </row>
    <row r="478" s="2" customFormat="1">
      <c r="A478" s="39"/>
      <c r="B478" s="40"/>
      <c r="C478" s="41"/>
      <c r="D478" s="218" t="s">
        <v>166</v>
      </c>
      <c r="E478" s="41"/>
      <c r="F478" s="219" t="s">
        <v>1233</v>
      </c>
      <c r="G478" s="41"/>
      <c r="H478" s="41"/>
      <c r="I478" s="220"/>
      <c r="J478" s="41"/>
      <c r="K478" s="41"/>
      <c r="L478" s="45"/>
      <c r="M478" s="221"/>
      <c r="N478" s="222"/>
      <c r="O478" s="85"/>
      <c r="P478" s="85"/>
      <c r="Q478" s="85"/>
      <c r="R478" s="85"/>
      <c r="S478" s="85"/>
      <c r="T478" s="86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T478" s="18" t="s">
        <v>166</v>
      </c>
      <c r="AU478" s="18" t="s">
        <v>88</v>
      </c>
    </row>
    <row r="479" s="13" customFormat="1">
      <c r="A479" s="13"/>
      <c r="B479" s="225"/>
      <c r="C479" s="226"/>
      <c r="D479" s="223" t="s">
        <v>170</v>
      </c>
      <c r="E479" s="227" t="s">
        <v>19</v>
      </c>
      <c r="F479" s="228" t="s">
        <v>2732</v>
      </c>
      <c r="G479" s="226"/>
      <c r="H479" s="229">
        <v>7.5499999999999998</v>
      </c>
      <c r="I479" s="230"/>
      <c r="J479" s="226"/>
      <c r="K479" s="226"/>
      <c r="L479" s="231"/>
      <c r="M479" s="232"/>
      <c r="N479" s="233"/>
      <c r="O479" s="233"/>
      <c r="P479" s="233"/>
      <c r="Q479" s="233"/>
      <c r="R479" s="233"/>
      <c r="S479" s="233"/>
      <c r="T479" s="234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5" t="s">
        <v>170</v>
      </c>
      <c r="AU479" s="235" t="s">
        <v>88</v>
      </c>
      <c r="AV479" s="13" t="s">
        <v>88</v>
      </c>
      <c r="AW479" s="13" t="s">
        <v>37</v>
      </c>
      <c r="AX479" s="13" t="s">
        <v>78</v>
      </c>
      <c r="AY479" s="235" t="s">
        <v>157</v>
      </c>
    </row>
    <row r="480" s="2" customFormat="1" ht="16.5" customHeight="1">
      <c r="A480" s="39"/>
      <c r="B480" s="40"/>
      <c r="C480" s="236" t="s">
        <v>933</v>
      </c>
      <c r="D480" s="236" t="s">
        <v>242</v>
      </c>
      <c r="E480" s="237" t="s">
        <v>1236</v>
      </c>
      <c r="F480" s="238" t="s">
        <v>1237</v>
      </c>
      <c r="G480" s="239" t="s">
        <v>162</v>
      </c>
      <c r="H480" s="240">
        <v>8.8000000000000007</v>
      </c>
      <c r="I480" s="241"/>
      <c r="J480" s="242">
        <f>ROUND(I480*H480,2)</f>
        <v>0</v>
      </c>
      <c r="K480" s="238" t="s">
        <v>175</v>
      </c>
      <c r="L480" s="243"/>
      <c r="M480" s="244" t="s">
        <v>19</v>
      </c>
      <c r="N480" s="245" t="s">
        <v>49</v>
      </c>
      <c r="O480" s="85"/>
      <c r="P480" s="214">
        <f>O480*H480</f>
        <v>0</v>
      </c>
      <c r="Q480" s="214">
        <v>0.00038999999999999999</v>
      </c>
      <c r="R480" s="214">
        <f>Q480*H480</f>
        <v>0.0034320000000000002</v>
      </c>
      <c r="S480" s="214">
        <v>0</v>
      </c>
      <c r="T480" s="215">
        <f>S480*H480</f>
        <v>0</v>
      </c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R480" s="216" t="s">
        <v>357</v>
      </c>
      <c r="AT480" s="216" t="s">
        <v>242</v>
      </c>
      <c r="AU480" s="216" t="s">
        <v>88</v>
      </c>
      <c r="AY480" s="18" t="s">
        <v>157</v>
      </c>
      <c r="BE480" s="217">
        <f>IF(N480="základní",J480,0)</f>
        <v>0</v>
      </c>
      <c r="BF480" s="217">
        <f>IF(N480="snížená",J480,0)</f>
        <v>0</v>
      </c>
      <c r="BG480" s="217">
        <f>IF(N480="zákl. přenesená",J480,0)</f>
        <v>0</v>
      </c>
      <c r="BH480" s="217">
        <f>IF(N480="sníž. přenesená",J480,0)</f>
        <v>0</v>
      </c>
      <c r="BI480" s="217">
        <f>IF(N480="nulová",J480,0)</f>
        <v>0</v>
      </c>
      <c r="BJ480" s="18" t="s">
        <v>86</v>
      </c>
      <c r="BK480" s="217">
        <f>ROUND(I480*H480,2)</f>
        <v>0</v>
      </c>
      <c r="BL480" s="18" t="s">
        <v>268</v>
      </c>
      <c r="BM480" s="216" t="s">
        <v>2733</v>
      </c>
    </row>
    <row r="481" s="13" customFormat="1">
      <c r="A481" s="13"/>
      <c r="B481" s="225"/>
      <c r="C481" s="226"/>
      <c r="D481" s="223" t="s">
        <v>170</v>
      </c>
      <c r="E481" s="226"/>
      <c r="F481" s="228" t="s">
        <v>2734</v>
      </c>
      <c r="G481" s="226"/>
      <c r="H481" s="229">
        <v>8.8000000000000007</v>
      </c>
      <c r="I481" s="230"/>
      <c r="J481" s="226"/>
      <c r="K481" s="226"/>
      <c r="L481" s="231"/>
      <c r="M481" s="232"/>
      <c r="N481" s="233"/>
      <c r="O481" s="233"/>
      <c r="P481" s="233"/>
      <c r="Q481" s="233"/>
      <c r="R481" s="233"/>
      <c r="S481" s="233"/>
      <c r="T481" s="234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5" t="s">
        <v>170</v>
      </c>
      <c r="AU481" s="235" t="s">
        <v>88</v>
      </c>
      <c r="AV481" s="13" t="s">
        <v>88</v>
      </c>
      <c r="AW481" s="13" t="s">
        <v>4</v>
      </c>
      <c r="AX481" s="13" t="s">
        <v>86</v>
      </c>
      <c r="AY481" s="235" t="s">
        <v>157</v>
      </c>
    </row>
    <row r="482" s="2" customFormat="1" ht="24.15" customHeight="1">
      <c r="A482" s="39"/>
      <c r="B482" s="40"/>
      <c r="C482" s="205" t="s">
        <v>940</v>
      </c>
      <c r="D482" s="205" t="s">
        <v>159</v>
      </c>
      <c r="E482" s="206" t="s">
        <v>1241</v>
      </c>
      <c r="F482" s="207" t="s">
        <v>1242</v>
      </c>
      <c r="G482" s="208" t="s">
        <v>1016</v>
      </c>
      <c r="H482" s="246"/>
      <c r="I482" s="210"/>
      <c r="J482" s="211">
        <f>ROUND(I482*H482,2)</f>
        <v>0</v>
      </c>
      <c r="K482" s="207" t="s">
        <v>163</v>
      </c>
      <c r="L482" s="45"/>
      <c r="M482" s="212" t="s">
        <v>19</v>
      </c>
      <c r="N482" s="213" t="s">
        <v>49</v>
      </c>
      <c r="O482" s="85"/>
      <c r="P482" s="214">
        <f>O482*H482</f>
        <v>0</v>
      </c>
      <c r="Q482" s="214">
        <v>0</v>
      </c>
      <c r="R482" s="214">
        <f>Q482*H482</f>
        <v>0</v>
      </c>
      <c r="S482" s="214">
        <v>0</v>
      </c>
      <c r="T482" s="215">
        <f>S482*H482</f>
        <v>0</v>
      </c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R482" s="216" t="s">
        <v>268</v>
      </c>
      <c r="AT482" s="216" t="s">
        <v>159</v>
      </c>
      <c r="AU482" s="216" t="s">
        <v>88</v>
      </c>
      <c r="AY482" s="18" t="s">
        <v>157</v>
      </c>
      <c r="BE482" s="217">
        <f>IF(N482="základní",J482,0)</f>
        <v>0</v>
      </c>
      <c r="BF482" s="217">
        <f>IF(N482="snížená",J482,0)</f>
        <v>0</v>
      </c>
      <c r="BG482" s="217">
        <f>IF(N482="zákl. přenesená",J482,0)</f>
        <v>0</v>
      </c>
      <c r="BH482" s="217">
        <f>IF(N482="sníž. přenesená",J482,0)</f>
        <v>0</v>
      </c>
      <c r="BI482" s="217">
        <f>IF(N482="nulová",J482,0)</f>
        <v>0</v>
      </c>
      <c r="BJ482" s="18" t="s">
        <v>86</v>
      </c>
      <c r="BK482" s="217">
        <f>ROUND(I482*H482,2)</f>
        <v>0</v>
      </c>
      <c r="BL482" s="18" t="s">
        <v>268</v>
      </c>
      <c r="BM482" s="216" t="s">
        <v>2735</v>
      </c>
    </row>
    <row r="483" s="2" customFormat="1">
      <c r="A483" s="39"/>
      <c r="B483" s="40"/>
      <c r="C483" s="41"/>
      <c r="D483" s="218" t="s">
        <v>166</v>
      </c>
      <c r="E483" s="41"/>
      <c r="F483" s="219" t="s">
        <v>2736</v>
      </c>
      <c r="G483" s="41"/>
      <c r="H483" s="41"/>
      <c r="I483" s="220"/>
      <c r="J483" s="41"/>
      <c r="K483" s="41"/>
      <c r="L483" s="45"/>
      <c r="M483" s="221"/>
      <c r="N483" s="222"/>
      <c r="O483" s="85"/>
      <c r="P483" s="85"/>
      <c r="Q483" s="85"/>
      <c r="R483" s="85"/>
      <c r="S483" s="85"/>
      <c r="T483" s="86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T483" s="18" t="s">
        <v>166</v>
      </c>
      <c r="AU483" s="18" t="s">
        <v>88</v>
      </c>
    </row>
    <row r="484" s="12" customFormat="1" ht="22.8" customHeight="1">
      <c r="A484" s="12"/>
      <c r="B484" s="189"/>
      <c r="C484" s="190"/>
      <c r="D484" s="191" t="s">
        <v>77</v>
      </c>
      <c r="E484" s="203" t="s">
        <v>1245</v>
      </c>
      <c r="F484" s="203" t="s">
        <v>1246</v>
      </c>
      <c r="G484" s="190"/>
      <c r="H484" s="190"/>
      <c r="I484" s="193"/>
      <c r="J484" s="204">
        <f>BK484</f>
        <v>0</v>
      </c>
      <c r="K484" s="190"/>
      <c r="L484" s="195"/>
      <c r="M484" s="196"/>
      <c r="N484" s="197"/>
      <c r="O484" s="197"/>
      <c r="P484" s="198">
        <f>SUM(P485:P495)</f>
        <v>0</v>
      </c>
      <c r="Q484" s="197"/>
      <c r="R484" s="198">
        <f>SUM(R485:R495)</f>
        <v>0.01069</v>
      </c>
      <c r="S484" s="197"/>
      <c r="T484" s="199">
        <f>SUM(T485:T495)</f>
        <v>0</v>
      </c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R484" s="200" t="s">
        <v>88</v>
      </c>
      <c r="AT484" s="201" t="s">
        <v>77</v>
      </c>
      <c r="AU484" s="201" t="s">
        <v>86</v>
      </c>
      <c r="AY484" s="200" t="s">
        <v>157</v>
      </c>
      <c r="BK484" s="202">
        <f>SUM(BK485:BK495)</f>
        <v>0</v>
      </c>
    </row>
    <row r="485" s="2" customFormat="1" ht="16.5" customHeight="1">
      <c r="A485" s="39"/>
      <c r="B485" s="40"/>
      <c r="C485" s="205" t="s">
        <v>949</v>
      </c>
      <c r="D485" s="205" t="s">
        <v>159</v>
      </c>
      <c r="E485" s="206" t="s">
        <v>2737</v>
      </c>
      <c r="F485" s="207" t="s">
        <v>2738</v>
      </c>
      <c r="G485" s="208" t="s">
        <v>320</v>
      </c>
      <c r="H485" s="209">
        <v>3</v>
      </c>
      <c r="I485" s="210"/>
      <c r="J485" s="211">
        <f>ROUND(I485*H485,2)</f>
        <v>0</v>
      </c>
      <c r="K485" s="207" t="s">
        <v>163</v>
      </c>
      <c r="L485" s="45"/>
      <c r="M485" s="212" t="s">
        <v>19</v>
      </c>
      <c r="N485" s="213" t="s">
        <v>49</v>
      </c>
      <c r="O485" s="85"/>
      <c r="P485" s="214">
        <f>O485*H485</f>
        <v>0</v>
      </c>
      <c r="Q485" s="214">
        <v>0.00191</v>
      </c>
      <c r="R485" s="214">
        <f>Q485*H485</f>
        <v>0.0057299999999999999</v>
      </c>
      <c r="S485" s="214">
        <v>0</v>
      </c>
      <c r="T485" s="215">
        <f>S485*H485</f>
        <v>0</v>
      </c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R485" s="216" t="s">
        <v>268</v>
      </c>
      <c r="AT485" s="216" t="s">
        <v>159</v>
      </c>
      <c r="AU485" s="216" t="s">
        <v>88</v>
      </c>
      <c r="AY485" s="18" t="s">
        <v>157</v>
      </c>
      <c r="BE485" s="217">
        <f>IF(N485="základní",J485,0)</f>
        <v>0</v>
      </c>
      <c r="BF485" s="217">
        <f>IF(N485="snížená",J485,0)</f>
        <v>0</v>
      </c>
      <c r="BG485" s="217">
        <f>IF(N485="zákl. přenesená",J485,0)</f>
        <v>0</v>
      </c>
      <c r="BH485" s="217">
        <f>IF(N485="sníž. přenesená",J485,0)</f>
        <v>0</v>
      </c>
      <c r="BI485" s="217">
        <f>IF(N485="nulová",J485,0)</f>
        <v>0</v>
      </c>
      <c r="BJ485" s="18" t="s">
        <v>86</v>
      </c>
      <c r="BK485" s="217">
        <f>ROUND(I485*H485,2)</f>
        <v>0</v>
      </c>
      <c r="BL485" s="18" t="s">
        <v>268</v>
      </c>
      <c r="BM485" s="216" t="s">
        <v>2739</v>
      </c>
    </row>
    <row r="486" s="2" customFormat="1">
      <c r="A486" s="39"/>
      <c r="B486" s="40"/>
      <c r="C486" s="41"/>
      <c r="D486" s="218" t="s">
        <v>166</v>
      </c>
      <c r="E486" s="41"/>
      <c r="F486" s="219" t="s">
        <v>2740</v>
      </c>
      <c r="G486" s="41"/>
      <c r="H486" s="41"/>
      <c r="I486" s="220"/>
      <c r="J486" s="41"/>
      <c r="K486" s="41"/>
      <c r="L486" s="45"/>
      <c r="M486" s="221"/>
      <c r="N486" s="222"/>
      <c r="O486" s="85"/>
      <c r="P486" s="85"/>
      <c r="Q486" s="85"/>
      <c r="R486" s="85"/>
      <c r="S486" s="85"/>
      <c r="T486" s="86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T486" s="18" t="s">
        <v>166</v>
      </c>
      <c r="AU486" s="18" t="s">
        <v>88</v>
      </c>
    </row>
    <row r="487" s="13" customFormat="1">
      <c r="A487" s="13"/>
      <c r="B487" s="225"/>
      <c r="C487" s="226"/>
      <c r="D487" s="223" t="s">
        <v>170</v>
      </c>
      <c r="E487" s="227" t="s">
        <v>19</v>
      </c>
      <c r="F487" s="228" t="s">
        <v>2741</v>
      </c>
      <c r="G487" s="226"/>
      <c r="H487" s="229">
        <v>3</v>
      </c>
      <c r="I487" s="230"/>
      <c r="J487" s="226"/>
      <c r="K487" s="226"/>
      <c r="L487" s="231"/>
      <c r="M487" s="232"/>
      <c r="N487" s="233"/>
      <c r="O487" s="233"/>
      <c r="P487" s="233"/>
      <c r="Q487" s="233"/>
      <c r="R487" s="233"/>
      <c r="S487" s="233"/>
      <c r="T487" s="234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5" t="s">
        <v>170</v>
      </c>
      <c r="AU487" s="235" t="s">
        <v>88</v>
      </c>
      <c r="AV487" s="13" t="s">
        <v>88</v>
      </c>
      <c r="AW487" s="13" t="s">
        <v>37</v>
      </c>
      <c r="AX487" s="13" t="s">
        <v>78</v>
      </c>
      <c r="AY487" s="235" t="s">
        <v>157</v>
      </c>
    </row>
    <row r="488" s="2" customFormat="1" ht="24.15" customHeight="1">
      <c r="A488" s="39"/>
      <c r="B488" s="40"/>
      <c r="C488" s="205" t="s">
        <v>955</v>
      </c>
      <c r="D488" s="205" t="s">
        <v>159</v>
      </c>
      <c r="E488" s="206" t="s">
        <v>1302</v>
      </c>
      <c r="F488" s="207" t="s">
        <v>1303</v>
      </c>
      <c r="G488" s="208" t="s">
        <v>271</v>
      </c>
      <c r="H488" s="209">
        <v>1</v>
      </c>
      <c r="I488" s="210"/>
      <c r="J488" s="211">
        <f>ROUND(I488*H488,2)</f>
        <v>0</v>
      </c>
      <c r="K488" s="207" t="s">
        <v>175</v>
      </c>
      <c r="L488" s="45"/>
      <c r="M488" s="212" t="s">
        <v>19</v>
      </c>
      <c r="N488" s="213" t="s">
        <v>49</v>
      </c>
      <c r="O488" s="85"/>
      <c r="P488" s="214">
        <f>O488*H488</f>
        <v>0</v>
      </c>
      <c r="Q488" s="214">
        <v>0.00346</v>
      </c>
      <c r="R488" s="214">
        <f>Q488*H488</f>
        <v>0.00346</v>
      </c>
      <c r="S488" s="214">
        <v>0</v>
      </c>
      <c r="T488" s="215">
        <f>S488*H488</f>
        <v>0</v>
      </c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R488" s="216" t="s">
        <v>268</v>
      </c>
      <c r="AT488" s="216" t="s">
        <v>159</v>
      </c>
      <c r="AU488" s="216" t="s">
        <v>88</v>
      </c>
      <c r="AY488" s="18" t="s">
        <v>157</v>
      </c>
      <c r="BE488" s="217">
        <f>IF(N488="základní",J488,0)</f>
        <v>0</v>
      </c>
      <c r="BF488" s="217">
        <f>IF(N488="snížená",J488,0)</f>
        <v>0</v>
      </c>
      <c r="BG488" s="217">
        <f>IF(N488="zákl. přenesená",J488,0)</f>
        <v>0</v>
      </c>
      <c r="BH488" s="217">
        <f>IF(N488="sníž. přenesená",J488,0)</f>
        <v>0</v>
      </c>
      <c r="BI488" s="217">
        <f>IF(N488="nulová",J488,0)</f>
        <v>0</v>
      </c>
      <c r="BJ488" s="18" t="s">
        <v>86</v>
      </c>
      <c r="BK488" s="217">
        <f>ROUND(I488*H488,2)</f>
        <v>0</v>
      </c>
      <c r="BL488" s="18" t="s">
        <v>268</v>
      </c>
      <c r="BM488" s="216" t="s">
        <v>2742</v>
      </c>
    </row>
    <row r="489" s="2" customFormat="1">
      <c r="A489" s="39"/>
      <c r="B489" s="40"/>
      <c r="C489" s="41"/>
      <c r="D489" s="218" t="s">
        <v>166</v>
      </c>
      <c r="E489" s="41"/>
      <c r="F489" s="219" t="s">
        <v>1305</v>
      </c>
      <c r="G489" s="41"/>
      <c r="H489" s="41"/>
      <c r="I489" s="220"/>
      <c r="J489" s="41"/>
      <c r="K489" s="41"/>
      <c r="L489" s="45"/>
      <c r="M489" s="221"/>
      <c r="N489" s="222"/>
      <c r="O489" s="85"/>
      <c r="P489" s="85"/>
      <c r="Q489" s="85"/>
      <c r="R489" s="85"/>
      <c r="S489" s="85"/>
      <c r="T489" s="86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T489" s="18" t="s">
        <v>166</v>
      </c>
      <c r="AU489" s="18" t="s">
        <v>88</v>
      </c>
    </row>
    <row r="490" s="13" customFormat="1">
      <c r="A490" s="13"/>
      <c r="B490" s="225"/>
      <c r="C490" s="226"/>
      <c r="D490" s="223" t="s">
        <v>170</v>
      </c>
      <c r="E490" s="227" t="s">
        <v>19</v>
      </c>
      <c r="F490" s="228" t="s">
        <v>2743</v>
      </c>
      <c r="G490" s="226"/>
      <c r="H490" s="229">
        <v>1</v>
      </c>
      <c r="I490" s="230"/>
      <c r="J490" s="226"/>
      <c r="K490" s="226"/>
      <c r="L490" s="231"/>
      <c r="M490" s="232"/>
      <c r="N490" s="233"/>
      <c r="O490" s="233"/>
      <c r="P490" s="233"/>
      <c r="Q490" s="233"/>
      <c r="R490" s="233"/>
      <c r="S490" s="233"/>
      <c r="T490" s="234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5" t="s">
        <v>170</v>
      </c>
      <c r="AU490" s="235" t="s">
        <v>88</v>
      </c>
      <c r="AV490" s="13" t="s">
        <v>88</v>
      </c>
      <c r="AW490" s="13" t="s">
        <v>37</v>
      </c>
      <c r="AX490" s="13" t="s">
        <v>78</v>
      </c>
      <c r="AY490" s="235" t="s">
        <v>157</v>
      </c>
    </row>
    <row r="491" s="2" customFormat="1" ht="16.5" customHeight="1">
      <c r="A491" s="39"/>
      <c r="B491" s="40"/>
      <c r="C491" s="205" t="s">
        <v>961</v>
      </c>
      <c r="D491" s="205" t="s">
        <v>159</v>
      </c>
      <c r="E491" s="206" t="s">
        <v>2744</v>
      </c>
      <c r="F491" s="207" t="s">
        <v>2745</v>
      </c>
      <c r="G491" s="208" t="s">
        <v>271</v>
      </c>
      <c r="H491" s="209">
        <v>1</v>
      </c>
      <c r="I491" s="210"/>
      <c r="J491" s="211">
        <f>ROUND(I491*H491,2)</f>
        <v>0</v>
      </c>
      <c r="K491" s="207" t="s">
        <v>163</v>
      </c>
      <c r="L491" s="45"/>
      <c r="M491" s="212" t="s">
        <v>19</v>
      </c>
      <c r="N491" s="213" t="s">
        <v>49</v>
      </c>
      <c r="O491" s="85"/>
      <c r="P491" s="214">
        <f>O491*H491</f>
        <v>0</v>
      </c>
      <c r="Q491" s="214">
        <v>0.0015</v>
      </c>
      <c r="R491" s="214">
        <f>Q491*H491</f>
        <v>0.0015</v>
      </c>
      <c r="S491" s="214">
        <v>0</v>
      </c>
      <c r="T491" s="215">
        <f>S491*H491</f>
        <v>0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216" t="s">
        <v>268</v>
      </c>
      <c r="AT491" s="216" t="s">
        <v>159</v>
      </c>
      <c r="AU491" s="216" t="s">
        <v>88</v>
      </c>
      <c r="AY491" s="18" t="s">
        <v>157</v>
      </c>
      <c r="BE491" s="217">
        <f>IF(N491="základní",J491,0)</f>
        <v>0</v>
      </c>
      <c r="BF491" s="217">
        <f>IF(N491="snížená",J491,0)</f>
        <v>0</v>
      </c>
      <c r="BG491" s="217">
        <f>IF(N491="zákl. přenesená",J491,0)</f>
        <v>0</v>
      </c>
      <c r="BH491" s="217">
        <f>IF(N491="sníž. přenesená",J491,0)</f>
        <v>0</v>
      </c>
      <c r="BI491" s="217">
        <f>IF(N491="nulová",J491,0)</f>
        <v>0</v>
      </c>
      <c r="BJ491" s="18" t="s">
        <v>86</v>
      </c>
      <c r="BK491" s="217">
        <f>ROUND(I491*H491,2)</f>
        <v>0</v>
      </c>
      <c r="BL491" s="18" t="s">
        <v>268</v>
      </c>
      <c r="BM491" s="216" t="s">
        <v>2746</v>
      </c>
    </row>
    <row r="492" s="2" customFormat="1">
      <c r="A492" s="39"/>
      <c r="B492" s="40"/>
      <c r="C492" s="41"/>
      <c r="D492" s="218" t="s">
        <v>166</v>
      </c>
      <c r="E492" s="41"/>
      <c r="F492" s="219" t="s">
        <v>2747</v>
      </c>
      <c r="G492" s="41"/>
      <c r="H492" s="41"/>
      <c r="I492" s="220"/>
      <c r="J492" s="41"/>
      <c r="K492" s="41"/>
      <c r="L492" s="45"/>
      <c r="M492" s="221"/>
      <c r="N492" s="222"/>
      <c r="O492" s="85"/>
      <c r="P492" s="85"/>
      <c r="Q492" s="85"/>
      <c r="R492" s="85"/>
      <c r="S492" s="85"/>
      <c r="T492" s="86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T492" s="18" t="s">
        <v>166</v>
      </c>
      <c r="AU492" s="18" t="s">
        <v>88</v>
      </c>
    </row>
    <row r="493" s="13" customFormat="1">
      <c r="A493" s="13"/>
      <c r="B493" s="225"/>
      <c r="C493" s="226"/>
      <c r="D493" s="223" t="s">
        <v>170</v>
      </c>
      <c r="E493" s="227" t="s">
        <v>19</v>
      </c>
      <c r="F493" s="228" t="s">
        <v>2748</v>
      </c>
      <c r="G493" s="226"/>
      <c r="H493" s="229">
        <v>1</v>
      </c>
      <c r="I493" s="230"/>
      <c r="J493" s="226"/>
      <c r="K493" s="226"/>
      <c r="L493" s="231"/>
      <c r="M493" s="232"/>
      <c r="N493" s="233"/>
      <c r="O493" s="233"/>
      <c r="P493" s="233"/>
      <c r="Q493" s="233"/>
      <c r="R493" s="233"/>
      <c r="S493" s="233"/>
      <c r="T493" s="234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5" t="s">
        <v>170</v>
      </c>
      <c r="AU493" s="235" t="s">
        <v>88</v>
      </c>
      <c r="AV493" s="13" t="s">
        <v>88</v>
      </c>
      <c r="AW493" s="13" t="s">
        <v>37</v>
      </c>
      <c r="AX493" s="13" t="s">
        <v>78</v>
      </c>
      <c r="AY493" s="235" t="s">
        <v>157</v>
      </c>
    </row>
    <row r="494" s="2" customFormat="1" ht="24.15" customHeight="1">
      <c r="A494" s="39"/>
      <c r="B494" s="40"/>
      <c r="C494" s="205" t="s">
        <v>968</v>
      </c>
      <c r="D494" s="205" t="s">
        <v>159</v>
      </c>
      <c r="E494" s="206" t="s">
        <v>1341</v>
      </c>
      <c r="F494" s="207" t="s">
        <v>1342</v>
      </c>
      <c r="G494" s="208" t="s">
        <v>1016</v>
      </c>
      <c r="H494" s="246"/>
      <c r="I494" s="210"/>
      <c r="J494" s="211">
        <f>ROUND(I494*H494,2)</f>
        <v>0</v>
      </c>
      <c r="K494" s="207" t="s">
        <v>163</v>
      </c>
      <c r="L494" s="45"/>
      <c r="M494" s="212" t="s">
        <v>19</v>
      </c>
      <c r="N494" s="213" t="s">
        <v>49</v>
      </c>
      <c r="O494" s="85"/>
      <c r="P494" s="214">
        <f>O494*H494</f>
        <v>0</v>
      </c>
      <c r="Q494" s="214">
        <v>0</v>
      </c>
      <c r="R494" s="214">
        <f>Q494*H494</f>
        <v>0</v>
      </c>
      <c r="S494" s="214">
        <v>0</v>
      </c>
      <c r="T494" s="215">
        <f>S494*H494</f>
        <v>0</v>
      </c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R494" s="216" t="s">
        <v>268</v>
      </c>
      <c r="AT494" s="216" t="s">
        <v>159</v>
      </c>
      <c r="AU494" s="216" t="s">
        <v>88</v>
      </c>
      <c r="AY494" s="18" t="s">
        <v>157</v>
      </c>
      <c r="BE494" s="217">
        <f>IF(N494="základní",J494,0)</f>
        <v>0</v>
      </c>
      <c r="BF494" s="217">
        <f>IF(N494="snížená",J494,0)</f>
        <v>0</v>
      </c>
      <c r="BG494" s="217">
        <f>IF(N494="zákl. přenesená",J494,0)</f>
        <v>0</v>
      </c>
      <c r="BH494" s="217">
        <f>IF(N494="sníž. přenesená",J494,0)</f>
        <v>0</v>
      </c>
      <c r="BI494" s="217">
        <f>IF(N494="nulová",J494,0)</f>
        <v>0</v>
      </c>
      <c r="BJ494" s="18" t="s">
        <v>86</v>
      </c>
      <c r="BK494" s="217">
        <f>ROUND(I494*H494,2)</f>
        <v>0</v>
      </c>
      <c r="BL494" s="18" t="s">
        <v>268</v>
      </c>
      <c r="BM494" s="216" t="s">
        <v>2749</v>
      </c>
    </row>
    <row r="495" s="2" customFormat="1">
      <c r="A495" s="39"/>
      <c r="B495" s="40"/>
      <c r="C495" s="41"/>
      <c r="D495" s="218" t="s">
        <v>166</v>
      </c>
      <c r="E495" s="41"/>
      <c r="F495" s="219" t="s">
        <v>1344</v>
      </c>
      <c r="G495" s="41"/>
      <c r="H495" s="41"/>
      <c r="I495" s="220"/>
      <c r="J495" s="41"/>
      <c r="K495" s="41"/>
      <c r="L495" s="45"/>
      <c r="M495" s="221"/>
      <c r="N495" s="222"/>
      <c r="O495" s="85"/>
      <c r="P495" s="85"/>
      <c r="Q495" s="85"/>
      <c r="R495" s="85"/>
      <c r="S495" s="85"/>
      <c r="T495" s="86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T495" s="18" t="s">
        <v>166</v>
      </c>
      <c r="AU495" s="18" t="s">
        <v>88</v>
      </c>
    </row>
    <row r="496" s="12" customFormat="1" ht="22.8" customHeight="1">
      <c r="A496" s="12"/>
      <c r="B496" s="189"/>
      <c r="C496" s="190"/>
      <c r="D496" s="191" t="s">
        <v>77</v>
      </c>
      <c r="E496" s="203" t="s">
        <v>1675</v>
      </c>
      <c r="F496" s="203" t="s">
        <v>1676</v>
      </c>
      <c r="G496" s="190"/>
      <c r="H496" s="190"/>
      <c r="I496" s="193"/>
      <c r="J496" s="204">
        <f>BK496</f>
        <v>0</v>
      </c>
      <c r="K496" s="190"/>
      <c r="L496" s="195"/>
      <c r="M496" s="196"/>
      <c r="N496" s="197"/>
      <c r="O496" s="197"/>
      <c r="P496" s="198">
        <f>SUM(P497:P575)</f>
        <v>0</v>
      </c>
      <c r="Q496" s="197"/>
      <c r="R496" s="198">
        <f>SUM(R497:R575)</f>
        <v>0.038649000000000003</v>
      </c>
      <c r="S496" s="197"/>
      <c r="T496" s="199">
        <f>SUM(T497:T575)</f>
        <v>0</v>
      </c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R496" s="200" t="s">
        <v>88</v>
      </c>
      <c r="AT496" s="201" t="s">
        <v>77</v>
      </c>
      <c r="AU496" s="201" t="s">
        <v>86</v>
      </c>
      <c r="AY496" s="200" t="s">
        <v>157</v>
      </c>
      <c r="BK496" s="202">
        <f>SUM(BK497:BK575)</f>
        <v>0</v>
      </c>
    </row>
    <row r="497" s="2" customFormat="1" ht="24.15" customHeight="1">
      <c r="A497" s="39"/>
      <c r="B497" s="40"/>
      <c r="C497" s="205" t="s">
        <v>971</v>
      </c>
      <c r="D497" s="205" t="s">
        <v>159</v>
      </c>
      <c r="E497" s="206" t="s">
        <v>1678</v>
      </c>
      <c r="F497" s="207" t="s">
        <v>1679</v>
      </c>
      <c r="G497" s="208" t="s">
        <v>271</v>
      </c>
      <c r="H497" s="209">
        <v>7</v>
      </c>
      <c r="I497" s="210"/>
      <c r="J497" s="211">
        <f>ROUND(I497*H497,2)</f>
        <v>0</v>
      </c>
      <c r="K497" s="207" t="s">
        <v>175</v>
      </c>
      <c r="L497" s="45"/>
      <c r="M497" s="212" t="s">
        <v>19</v>
      </c>
      <c r="N497" s="213" t="s">
        <v>49</v>
      </c>
      <c r="O497" s="85"/>
      <c r="P497" s="214">
        <f>O497*H497</f>
        <v>0</v>
      </c>
      <c r="Q497" s="214">
        <v>0</v>
      </c>
      <c r="R497" s="214">
        <f>Q497*H497</f>
        <v>0</v>
      </c>
      <c r="S497" s="214">
        <v>0</v>
      </c>
      <c r="T497" s="215">
        <f>S497*H497</f>
        <v>0</v>
      </c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R497" s="216" t="s">
        <v>268</v>
      </c>
      <c r="AT497" s="216" t="s">
        <v>159</v>
      </c>
      <c r="AU497" s="216" t="s">
        <v>88</v>
      </c>
      <c r="AY497" s="18" t="s">
        <v>157</v>
      </c>
      <c r="BE497" s="217">
        <f>IF(N497="základní",J497,0)</f>
        <v>0</v>
      </c>
      <c r="BF497" s="217">
        <f>IF(N497="snížená",J497,0)</f>
        <v>0</v>
      </c>
      <c r="BG497" s="217">
        <f>IF(N497="zákl. přenesená",J497,0)</f>
        <v>0</v>
      </c>
      <c r="BH497" s="217">
        <f>IF(N497="sníž. přenesená",J497,0)</f>
        <v>0</v>
      </c>
      <c r="BI497" s="217">
        <f>IF(N497="nulová",J497,0)</f>
        <v>0</v>
      </c>
      <c r="BJ497" s="18" t="s">
        <v>86</v>
      </c>
      <c r="BK497" s="217">
        <f>ROUND(I497*H497,2)</f>
        <v>0</v>
      </c>
      <c r="BL497" s="18" t="s">
        <v>268</v>
      </c>
      <c r="BM497" s="216" t="s">
        <v>2750</v>
      </c>
    </row>
    <row r="498" s="2" customFormat="1">
      <c r="A498" s="39"/>
      <c r="B498" s="40"/>
      <c r="C498" s="41"/>
      <c r="D498" s="218" t="s">
        <v>166</v>
      </c>
      <c r="E498" s="41"/>
      <c r="F498" s="219" t="s">
        <v>1681</v>
      </c>
      <c r="G498" s="41"/>
      <c r="H498" s="41"/>
      <c r="I498" s="220"/>
      <c r="J498" s="41"/>
      <c r="K498" s="41"/>
      <c r="L498" s="45"/>
      <c r="M498" s="221"/>
      <c r="N498" s="222"/>
      <c r="O498" s="85"/>
      <c r="P498" s="85"/>
      <c r="Q498" s="85"/>
      <c r="R498" s="85"/>
      <c r="S498" s="85"/>
      <c r="T498" s="86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T498" s="18" t="s">
        <v>166</v>
      </c>
      <c r="AU498" s="18" t="s">
        <v>88</v>
      </c>
    </row>
    <row r="499" s="2" customFormat="1" ht="16.5" customHeight="1">
      <c r="A499" s="39"/>
      <c r="B499" s="40"/>
      <c r="C499" s="236" t="s">
        <v>978</v>
      </c>
      <c r="D499" s="236" t="s">
        <v>242</v>
      </c>
      <c r="E499" s="237" t="s">
        <v>1683</v>
      </c>
      <c r="F499" s="238" t="s">
        <v>1684</v>
      </c>
      <c r="G499" s="239" t="s">
        <v>271</v>
      </c>
      <c r="H499" s="240">
        <v>6</v>
      </c>
      <c r="I499" s="241"/>
      <c r="J499" s="242">
        <f>ROUND(I499*H499,2)</f>
        <v>0</v>
      </c>
      <c r="K499" s="238" t="s">
        <v>175</v>
      </c>
      <c r="L499" s="243"/>
      <c r="M499" s="244" t="s">
        <v>19</v>
      </c>
      <c r="N499" s="245" t="s">
        <v>49</v>
      </c>
      <c r="O499" s="85"/>
      <c r="P499" s="214">
        <f>O499*H499</f>
        <v>0</v>
      </c>
      <c r="Q499" s="214">
        <v>4.0000000000000003E-05</v>
      </c>
      <c r="R499" s="214">
        <f>Q499*H499</f>
        <v>0.00024000000000000003</v>
      </c>
      <c r="S499" s="214">
        <v>0</v>
      </c>
      <c r="T499" s="215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216" t="s">
        <v>357</v>
      </c>
      <c r="AT499" s="216" t="s">
        <v>242</v>
      </c>
      <c r="AU499" s="216" t="s">
        <v>88</v>
      </c>
      <c r="AY499" s="18" t="s">
        <v>157</v>
      </c>
      <c r="BE499" s="217">
        <f>IF(N499="základní",J499,0)</f>
        <v>0</v>
      </c>
      <c r="BF499" s="217">
        <f>IF(N499="snížená",J499,0)</f>
        <v>0</v>
      </c>
      <c r="BG499" s="217">
        <f>IF(N499="zákl. přenesená",J499,0)</f>
        <v>0</v>
      </c>
      <c r="BH499" s="217">
        <f>IF(N499="sníž. přenesená",J499,0)</f>
        <v>0</v>
      </c>
      <c r="BI499" s="217">
        <f>IF(N499="nulová",J499,0)</f>
        <v>0</v>
      </c>
      <c r="BJ499" s="18" t="s">
        <v>86</v>
      </c>
      <c r="BK499" s="217">
        <f>ROUND(I499*H499,2)</f>
        <v>0</v>
      </c>
      <c r="BL499" s="18" t="s">
        <v>268</v>
      </c>
      <c r="BM499" s="216" t="s">
        <v>2751</v>
      </c>
    </row>
    <row r="500" s="13" customFormat="1">
      <c r="A500" s="13"/>
      <c r="B500" s="225"/>
      <c r="C500" s="226"/>
      <c r="D500" s="223" t="s">
        <v>170</v>
      </c>
      <c r="E500" s="227" t="s">
        <v>19</v>
      </c>
      <c r="F500" s="228" t="s">
        <v>2752</v>
      </c>
      <c r="G500" s="226"/>
      <c r="H500" s="229">
        <v>6</v>
      </c>
      <c r="I500" s="230"/>
      <c r="J500" s="226"/>
      <c r="K500" s="226"/>
      <c r="L500" s="231"/>
      <c r="M500" s="232"/>
      <c r="N500" s="233"/>
      <c r="O500" s="233"/>
      <c r="P500" s="233"/>
      <c r="Q500" s="233"/>
      <c r="R500" s="233"/>
      <c r="S500" s="233"/>
      <c r="T500" s="234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35" t="s">
        <v>170</v>
      </c>
      <c r="AU500" s="235" t="s">
        <v>88</v>
      </c>
      <c r="AV500" s="13" t="s">
        <v>88</v>
      </c>
      <c r="AW500" s="13" t="s">
        <v>37</v>
      </c>
      <c r="AX500" s="13" t="s">
        <v>78</v>
      </c>
      <c r="AY500" s="235" t="s">
        <v>157</v>
      </c>
    </row>
    <row r="501" s="2" customFormat="1" ht="16.5" customHeight="1">
      <c r="A501" s="39"/>
      <c r="B501" s="40"/>
      <c r="C501" s="236" t="s">
        <v>983</v>
      </c>
      <c r="D501" s="236" t="s">
        <v>242</v>
      </c>
      <c r="E501" s="237" t="s">
        <v>1688</v>
      </c>
      <c r="F501" s="238" t="s">
        <v>1689</v>
      </c>
      <c r="G501" s="239" t="s">
        <v>271</v>
      </c>
      <c r="H501" s="240">
        <v>1</v>
      </c>
      <c r="I501" s="241"/>
      <c r="J501" s="242">
        <f>ROUND(I501*H501,2)</f>
        <v>0</v>
      </c>
      <c r="K501" s="238" t="s">
        <v>175</v>
      </c>
      <c r="L501" s="243"/>
      <c r="M501" s="244" t="s">
        <v>19</v>
      </c>
      <c r="N501" s="245" t="s">
        <v>49</v>
      </c>
      <c r="O501" s="85"/>
      <c r="P501" s="214">
        <f>O501*H501</f>
        <v>0</v>
      </c>
      <c r="Q501" s="214">
        <v>0.00023000000000000001</v>
      </c>
      <c r="R501" s="214">
        <f>Q501*H501</f>
        <v>0.00023000000000000001</v>
      </c>
      <c r="S501" s="214">
        <v>0</v>
      </c>
      <c r="T501" s="215">
        <f>S501*H501</f>
        <v>0</v>
      </c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R501" s="216" t="s">
        <v>357</v>
      </c>
      <c r="AT501" s="216" t="s">
        <v>242</v>
      </c>
      <c r="AU501" s="216" t="s">
        <v>88</v>
      </c>
      <c r="AY501" s="18" t="s">
        <v>157</v>
      </c>
      <c r="BE501" s="217">
        <f>IF(N501="základní",J501,0)</f>
        <v>0</v>
      </c>
      <c r="BF501" s="217">
        <f>IF(N501="snížená",J501,0)</f>
        <v>0</v>
      </c>
      <c r="BG501" s="217">
        <f>IF(N501="zákl. přenesená",J501,0)</f>
        <v>0</v>
      </c>
      <c r="BH501" s="217">
        <f>IF(N501="sníž. přenesená",J501,0)</f>
        <v>0</v>
      </c>
      <c r="BI501" s="217">
        <f>IF(N501="nulová",J501,0)</f>
        <v>0</v>
      </c>
      <c r="BJ501" s="18" t="s">
        <v>86</v>
      </c>
      <c r="BK501" s="217">
        <f>ROUND(I501*H501,2)</f>
        <v>0</v>
      </c>
      <c r="BL501" s="18" t="s">
        <v>268</v>
      </c>
      <c r="BM501" s="216" t="s">
        <v>2753</v>
      </c>
    </row>
    <row r="502" s="13" customFormat="1">
      <c r="A502" s="13"/>
      <c r="B502" s="225"/>
      <c r="C502" s="226"/>
      <c r="D502" s="223" t="s">
        <v>170</v>
      </c>
      <c r="E502" s="227" t="s">
        <v>19</v>
      </c>
      <c r="F502" s="228" t="s">
        <v>1691</v>
      </c>
      <c r="G502" s="226"/>
      <c r="H502" s="229">
        <v>1</v>
      </c>
      <c r="I502" s="230"/>
      <c r="J502" s="226"/>
      <c r="K502" s="226"/>
      <c r="L502" s="231"/>
      <c r="M502" s="232"/>
      <c r="N502" s="233"/>
      <c r="O502" s="233"/>
      <c r="P502" s="233"/>
      <c r="Q502" s="233"/>
      <c r="R502" s="233"/>
      <c r="S502" s="233"/>
      <c r="T502" s="234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5" t="s">
        <v>170</v>
      </c>
      <c r="AU502" s="235" t="s">
        <v>88</v>
      </c>
      <c r="AV502" s="13" t="s">
        <v>88</v>
      </c>
      <c r="AW502" s="13" t="s">
        <v>37</v>
      </c>
      <c r="AX502" s="13" t="s">
        <v>78</v>
      </c>
      <c r="AY502" s="235" t="s">
        <v>157</v>
      </c>
    </row>
    <row r="503" s="2" customFormat="1" ht="24.15" customHeight="1">
      <c r="A503" s="39"/>
      <c r="B503" s="40"/>
      <c r="C503" s="205" t="s">
        <v>987</v>
      </c>
      <c r="D503" s="205" t="s">
        <v>159</v>
      </c>
      <c r="E503" s="206" t="s">
        <v>1693</v>
      </c>
      <c r="F503" s="207" t="s">
        <v>1694</v>
      </c>
      <c r="G503" s="208" t="s">
        <v>271</v>
      </c>
      <c r="H503" s="209">
        <v>4</v>
      </c>
      <c r="I503" s="210"/>
      <c r="J503" s="211">
        <f>ROUND(I503*H503,2)</f>
        <v>0</v>
      </c>
      <c r="K503" s="207" t="s">
        <v>175</v>
      </c>
      <c r="L503" s="45"/>
      <c r="M503" s="212" t="s">
        <v>19</v>
      </c>
      <c r="N503" s="213" t="s">
        <v>49</v>
      </c>
      <c r="O503" s="85"/>
      <c r="P503" s="214">
        <f>O503*H503</f>
        <v>0</v>
      </c>
      <c r="Q503" s="214">
        <v>0</v>
      </c>
      <c r="R503" s="214">
        <f>Q503*H503</f>
        <v>0</v>
      </c>
      <c r="S503" s="214">
        <v>0</v>
      </c>
      <c r="T503" s="215">
        <f>S503*H503</f>
        <v>0</v>
      </c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R503" s="216" t="s">
        <v>268</v>
      </c>
      <c r="AT503" s="216" t="s">
        <v>159</v>
      </c>
      <c r="AU503" s="216" t="s">
        <v>88</v>
      </c>
      <c r="AY503" s="18" t="s">
        <v>157</v>
      </c>
      <c r="BE503" s="217">
        <f>IF(N503="základní",J503,0)</f>
        <v>0</v>
      </c>
      <c r="BF503" s="217">
        <f>IF(N503="snížená",J503,0)</f>
        <v>0</v>
      </c>
      <c r="BG503" s="217">
        <f>IF(N503="zákl. přenesená",J503,0)</f>
        <v>0</v>
      </c>
      <c r="BH503" s="217">
        <f>IF(N503="sníž. přenesená",J503,0)</f>
        <v>0</v>
      </c>
      <c r="BI503" s="217">
        <f>IF(N503="nulová",J503,0)</f>
        <v>0</v>
      </c>
      <c r="BJ503" s="18" t="s">
        <v>86</v>
      </c>
      <c r="BK503" s="217">
        <f>ROUND(I503*H503,2)</f>
        <v>0</v>
      </c>
      <c r="BL503" s="18" t="s">
        <v>268</v>
      </c>
      <c r="BM503" s="216" t="s">
        <v>2754</v>
      </c>
    </row>
    <row r="504" s="2" customFormat="1">
      <c r="A504" s="39"/>
      <c r="B504" s="40"/>
      <c r="C504" s="41"/>
      <c r="D504" s="218" t="s">
        <v>166</v>
      </c>
      <c r="E504" s="41"/>
      <c r="F504" s="219" t="s">
        <v>1696</v>
      </c>
      <c r="G504" s="41"/>
      <c r="H504" s="41"/>
      <c r="I504" s="220"/>
      <c r="J504" s="41"/>
      <c r="K504" s="41"/>
      <c r="L504" s="45"/>
      <c r="M504" s="221"/>
      <c r="N504" s="222"/>
      <c r="O504" s="85"/>
      <c r="P504" s="85"/>
      <c r="Q504" s="85"/>
      <c r="R504" s="85"/>
      <c r="S504" s="85"/>
      <c r="T504" s="86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T504" s="18" t="s">
        <v>166</v>
      </c>
      <c r="AU504" s="18" t="s">
        <v>88</v>
      </c>
    </row>
    <row r="505" s="2" customFormat="1" ht="16.5" customHeight="1">
      <c r="A505" s="39"/>
      <c r="B505" s="40"/>
      <c r="C505" s="236" t="s">
        <v>996</v>
      </c>
      <c r="D505" s="236" t="s">
        <v>242</v>
      </c>
      <c r="E505" s="237" t="s">
        <v>1698</v>
      </c>
      <c r="F505" s="238" t="s">
        <v>1699</v>
      </c>
      <c r="G505" s="239" t="s">
        <v>271</v>
      </c>
      <c r="H505" s="240">
        <v>4</v>
      </c>
      <c r="I505" s="241"/>
      <c r="J505" s="242">
        <f>ROUND(I505*H505,2)</f>
        <v>0</v>
      </c>
      <c r="K505" s="238" t="s">
        <v>175</v>
      </c>
      <c r="L505" s="243"/>
      <c r="M505" s="244" t="s">
        <v>19</v>
      </c>
      <c r="N505" s="245" t="s">
        <v>49</v>
      </c>
      <c r="O505" s="85"/>
      <c r="P505" s="214">
        <f>O505*H505</f>
        <v>0</v>
      </c>
      <c r="Q505" s="214">
        <v>5.0000000000000002E-05</v>
      </c>
      <c r="R505" s="214">
        <f>Q505*H505</f>
        <v>0.00020000000000000001</v>
      </c>
      <c r="S505" s="214">
        <v>0</v>
      </c>
      <c r="T505" s="215">
        <f>S505*H505</f>
        <v>0</v>
      </c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R505" s="216" t="s">
        <v>357</v>
      </c>
      <c r="AT505" s="216" t="s">
        <v>242</v>
      </c>
      <c r="AU505" s="216" t="s">
        <v>88</v>
      </c>
      <c r="AY505" s="18" t="s">
        <v>157</v>
      </c>
      <c r="BE505" s="217">
        <f>IF(N505="základní",J505,0)</f>
        <v>0</v>
      </c>
      <c r="BF505" s="217">
        <f>IF(N505="snížená",J505,0)</f>
        <v>0</v>
      </c>
      <c r="BG505" s="217">
        <f>IF(N505="zákl. přenesená",J505,0)</f>
        <v>0</v>
      </c>
      <c r="BH505" s="217">
        <f>IF(N505="sníž. přenesená",J505,0)</f>
        <v>0</v>
      </c>
      <c r="BI505" s="217">
        <f>IF(N505="nulová",J505,0)</f>
        <v>0</v>
      </c>
      <c r="BJ505" s="18" t="s">
        <v>86</v>
      </c>
      <c r="BK505" s="217">
        <f>ROUND(I505*H505,2)</f>
        <v>0</v>
      </c>
      <c r="BL505" s="18" t="s">
        <v>268</v>
      </c>
      <c r="BM505" s="216" t="s">
        <v>2755</v>
      </c>
    </row>
    <row r="506" s="13" customFormat="1">
      <c r="A506" s="13"/>
      <c r="B506" s="225"/>
      <c r="C506" s="226"/>
      <c r="D506" s="223" t="s">
        <v>170</v>
      </c>
      <c r="E506" s="227" t="s">
        <v>19</v>
      </c>
      <c r="F506" s="228" t="s">
        <v>2756</v>
      </c>
      <c r="G506" s="226"/>
      <c r="H506" s="229">
        <v>4</v>
      </c>
      <c r="I506" s="230"/>
      <c r="J506" s="226"/>
      <c r="K506" s="226"/>
      <c r="L506" s="231"/>
      <c r="M506" s="232"/>
      <c r="N506" s="233"/>
      <c r="O506" s="233"/>
      <c r="P506" s="233"/>
      <c r="Q506" s="233"/>
      <c r="R506" s="233"/>
      <c r="S506" s="233"/>
      <c r="T506" s="234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35" t="s">
        <v>170</v>
      </c>
      <c r="AU506" s="235" t="s">
        <v>88</v>
      </c>
      <c r="AV506" s="13" t="s">
        <v>88</v>
      </c>
      <c r="AW506" s="13" t="s">
        <v>37</v>
      </c>
      <c r="AX506" s="13" t="s">
        <v>78</v>
      </c>
      <c r="AY506" s="235" t="s">
        <v>157</v>
      </c>
    </row>
    <row r="507" s="2" customFormat="1" ht="24.15" customHeight="1">
      <c r="A507" s="39"/>
      <c r="B507" s="40"/>
      <c r="C507" s="205" t="s">
        <v>999</v>
      </c>
      <c r="D507" s="205" t="s">
        <v>159</v>
      </c>
      <c r="E507" s="206" t="s">
        <v>1703</v>
      </c>
      <c r="F507" s="207" t="s">
        <v>1704</v>
      </c>
      <c r="G507" s="208" t="s">
        <v>271</v>
      </c>
      <c r="H507" s="209">
        <v>3</v>
      </c>
      <c r="I507" s="210"/>
      <c r="J507" s="211">
        <f>ROUND(I507*H507,2)</f>
        <v>0</v>
      </c>
      <c r="K507" s="207" t="s">
        <v>175</v>
      </c>
      <c r="L507" s="45"/>
      <c r="M507" s="212" t="s">
        <v>19</v>
      </c>
      <c r="N507" s="213" t="s">
        <v>49</v>
      </c>
      <c r="O507" s="85"/>
      <c r="P507" s="214">
        <f>O507*H507</f>
        <v>0</v>
      </c>
      <c r="Q507" s="214">
        <v>0</v>
      </c>
      <c r="R507" s="214">
        <f>Q507*H507</f>
        <v>0</v>
      </c>
      <c r="S507" s="214">
        <v>0</v>
      </c>
      <c r="T507" s="215">
        <f>S507*H507</f>
        <v>0</v>
      </c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R507" s="216" t="s">
        <v>268</v>
      </c>
      <c r="AT507" s="216" t="s">
        <v>159</v>
      </c>
      <c r="AU507" s="216" t="s">
        <v>88</v>
      </c>
      <c r="AY507" s="18" t="s">
        <v>157</v>
      </c>
      <c r="BE507" s="217">
        <f>IF(N507="základní",J507,0)</f>
        <v>0</v>
      </c>
      <c r="BF507" s="217">
        <f>IF(N507="snížená",J507,0)</f>
        <v>0</v>
      </c>
      <c r="BG507" s="217">
        <f>IF(N507="zákl. přenesená",J507,0)</f>
        <v>0</v>
      </c>
      <c r="BH507" s="217">
        <f>IF(N507="sníž. přenesená",J507,0)</f>
        <v>0</v>
      </c>
      <c r="BI507" s="217">
        <f>IF(N507="nulová",J507,0)</f>
        <v>0</v>
      </c>
      <c r="BJ507" s="18" t="s">
        <v>86</v>
      </c>
      <c r="BK507" s="217">
        <f>ROUND(I507*H507,2)</f>
        <v>0</v>
      </c>
      <c r="BL507" s="18" t="s">
        <v>268</v>
      </c>
      <c r="BM507" s="216" t="s">
        <v>2757</v>
      </c>
    </row>
    <row r="508" s="2" customFormat="1">
      <c r="A508" s="39"/>
      <c r="B508" s="40"/>
      <c r="C508" s="41"/>
      <c r="D508" s="218" t="s">
        <v>166</v>
      </c>
      <c r="E508" s="41"/>
      <c r="F508" s="219" t="s">
        <v>1706</v>
      </c>
      <c r="G508" s="41"/>
      <c r="H508" s="41"/>
      <c r="I508" s="220"/>
      <c r="J508" s="41"/>
      <c r="K508" s="41"/>
      <c r="L508" s="45"/>
      <c r="M508" s="221"/>
      <c r="N508" s="222"/>
      <c r="O508" s="85"/>
      <c r="P508" s="85"/>
      <c r="Q508" s="85"/>
      <c r="R508" s="85"/>
      <c r="S508" s="85"/>
      <c r="T508" s="86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T508" s="18" t="s">
        <v>166</v>
      </c>
      <c r="AU508" s="18" t="s">
        <v>88</v>
      </c>
    </row>
    <row r="509" s="2" customFormat="1" ht="16.5" customHeight="1">
      <c r="A509" s="39"/>
      <c r="B509" s="40"/>
      <c r="C509" s="236" t="s">
        <v>1001</v>
      </c>
      <c r="D509" s="236" t="s">
        <v>242</v>
      </c>
      <c r="E509" s="237" t="s">
        <v>1708</v>
      </c>
      <c r="F509" s="238" t="s">
        <v>1709</v>
      </c>
      <c r="G509" s="239" t="s">
        <v>271</v>
      </c>
      <c r="H509" s="240">
        <v>3</v>
      </c>
      <c r="I509" s="241"/>
      <c r="J509" s="242">
        <f>ROUND(I509*H509,2)</f>
        <v>0</v>
      </c>
      <c r="K509" s="238" t="s">
        <v>175</v>
      </c>
      <c r="L509" s="243"/>
      <c r="M509" s="244" t="s">
        <v>19</v>
      </c>
      <c r="N509" s="245" t="s">
        <v>49</v>
      </c>
      <c r="O509" s="85"/>
      <c r="P509" s="214">
        <f>O509*H509</f>
        <v>0</v>
      </c>
      <c r="Q509" s="214">
        <v>9.0000000000000006E-05</v>
      </c>
      <c r="R509" s="214">
        <f>Q509*H509</f>
        <v>0.00027</v>
      </c>
      <c r="S509" s="214">
        <v>0</v>
      </c>
      <c r="T509" s="215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16" t="s">
        <v>357</v>
      </c>
      <c r="AT509" s="216" t="s">
        <v>242</v>
      </c>
      <c r="AU509" s="216" t="s">
        <v>88</v>
      </c>
      <c r="AY509" s="18" t="s">
        <v>157</v>
      </c>
      <c r="BE509" s="217">
        <f>IF(N509="základní",J509,0)</f>
        <v>0</v>
      </c>
      <c r="BF509" s="217">
        <f>IF(N509="snížená",J509,0)</f>
        <v>0</v>
      </c>
      <c r="BG509" s="217">
        <f>IF(N509="zákl. přenesená",J509,0)</f>
        <v>0</v>
      </c>
      <c r="BH509" s="217">
        <f>IF(N509="sníž. přenesená",J509,0)</f>
        <v>0</v>
      </c>
      <c r="BI509" s="217">
        <f>IF(N509="nulová",J509,0)</f>
        <v>0</v>
      </c>
      <c r="BJ509" s="18" t="s">
        <v>86</v>
      </c>
      <c r="BK509" s="217">
        <f>ROUND(I509*H509,2)</f>
        <v>0</v>
      </c>
      <c r="BL509" s="18" t="s">
        <v>268</v>
      </c>
      <c r="BM509" s="216" t="s">
        <v>2758</v>
      </c>
    </row>
    <row r="510" s="13" customFormat="1">
      <c r="A510" s="13"/>
      <c r="B510" s="225"/>
      <c r="C510" s="226"/>
      <c r="D510" s="223" t="s">
        <v>170</v>
      </c>
      <c r="E510" s="227" t="s">
        <v>19</v>
      </c>
      <c r="F510" s="228" t="s">
        <v>2759</v>
      </c>
      <c r="G510" s="226"/>
      <c r="H510" s="229">
        <v>3</v>
      </c>
      <c r="I510" s="230"/>
      <c r="J510" s="226"/>
      <c r="K510" s="226"/>
      <c r="L510" s="231"/>
      <c r="M510" s="232"/>
      <c r="N510" s="233"/>
      <c r="O510" s="233"/>
      <c r="P510" s="233"/>
      <c r="Q510" s="233"/>
      <c r="R510" s="233"/>
      <c r="S510" s="233"/>
      <c r="T510" s="234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5" t="s">
        <v>170</v>
      </c>
      <c r="AU510" s="235" t="s">
        <v>88</v>
      </c>
      <c r="AV510" s="13" t="s">
        <v>88</v>
      </c>
      <c r="AW510" s="13" t="s">
        <v>37</v>
      </c>
      <c r="AX510" s="13" t="s">
        <v>78</v>
      </c>
      <c r="AY510" s="235" t="s">
        <v>157</v>
      </c>
    </row>
    <row r="511" s="2" customFormat="1" ht="24.15" customHeight="1">
      <c r="A511" s="39"/>
      <c r="B511" s="40"/>
      <c r="C511" s="205" t="s">
        <v>1007</v>
      </c>
      <c r="D511" s="205" t="s">
        <v>159</v>
      </c>
      <c r="E511" s="206" t="s">
        <v>1713</v>
      </c>
      <c r="F511" s="207" t="s">
        <v>1714</v>
      </c>
      <c r="G511" s="208" t="s">
        <v>320</v>
      </c>
      <c r="H511" s="209">
        <v>20</v>
      </c>
      <c r="I511" s="210"/>
      <c r="J511" s="211">
        <f>ROUND(I511*H511,2)</f>
        <v>0</v>
      </c>
      <c r="K511" s="207" t="s">
        <v>175</v>
      </c>
      <c r="L511" s="45"/>
      <c r="M511" s="212" t="s">
        <v>19</v>
      </c>
      <c r="N511" s="213" t="s">
        <v>49</v>
      </c>
      <c r="O511" s="85"/>
      <c r="P511" s="214">
        <f>O511*H511</f>
        <v>0</v>
      </c>
      <c r="Q511" s="214">
        <v>0</v>
      </c>
      <c r="R511" s="214">
        <f>Q511*H511</f>
        <v>0</v>
      </c>
      <c r="S511" s="214">
        <v>0</v>
      </c>
      <c r="T511" s="215">
        <f>S511*H511</f>
        <v>0</v>
      </c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R511" s="216" t="s">
        <v>268</v>
      </c>
      <c r="AT511" s="216" t="s">
        <v>159</v>
      </c>
      <c r="AU511" s="216" t="s">
        <v>88</v>
      </c>
      <c r="AY511" s="18" t="s">
        <v>157</v>
      </c>
      <c r="BE511" s="217">
        <f>IF(N511="základní",J511,0)</f>
        <v>0</v>
      </c>
      <c r="BF511" s="217">
        <f>IF(N511="snížená",J511,0)</f>
        <v>0</v>
      </c>
      <c r="BG511" s="217">
        <f>IF(N511="zákl. přenesená",J511,0)</f>
        <v>0</v>
      </c>
      <c r="BH511" s="217">
        <f>IF(N511="sníž. přenesená",J511,0)</f>
        <v>0</v>
      </c>
      <c r="BI511" s="217">
        <f>IF(N511="nulová",J511,0)</f>
        <v>0</v>
      </c>
      <c r="BJ511" s="18" t="s">
        <v>86</v>
      </c>
      <c r="BK511" s="217">
        <f>ROUND(I511*H511,2)</f>
        <v>0</v>
      </c>
      <c r="BL511" s="18" t="s">
        <v>268</v>
      </c>
      <c r="BM511" s="216" t="s">
        <v>2760</v>
      </c>
    </row>
    <row r="512" s="2" customFormat="1">
      <c r="A512" s="39"/>
      <c r="B512" s="40"/>
      <c r="C512" s="41"/>
      <c r="D512" s="218" t="s">
        <v>166</v>
      </c>
      <c r="E512" s="41"/>
      <c r="F512" s="219" t="s">
        <v>1716</v>
      </c>
      <c r="G512" s="41"/>
      <c r="H512" s="41"/>
      <c r="I512" s="220"/>
      <c r="J512" s="41"/>
      <c r="K512" s="41"/>
      <c r="L512" s="45"/>
      <c r="M512" s="221"/>
      <c r="N512" s="222"/>
      <c r="O512" s="85"/>
      <c r="P512" s="85"/>
      <c r="Q512" s="85"/>
      <c r="R512" s="85"/>
      <c r="S512" s="85"/>
      <c r="T512" s="86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T512" s="18" t="s">
        <v>166</v>
      </c>
      <c r="AU512" s="18" t="s">
        <v>88</v>
      </c>
    </row>
    <row r="513" s="2" customFormat="1" ht="16.5" customHeight="1">
      <c r="A513" s="39"/>
      <c r="B513" s="40"/>
      <c r="C513" s="236" t="s">
        <v>1013</v>
      </c>
      <c r="D513" s="236" t="s">
        <v>242</v>
      </c>
      <c r="E513" s="237" t="s">
        <v>1718</v>
      </c>
      <c r="F513" s="238" t="s">
        <v>1719</v>
      </c>
      <c r="G513" s="239" t="s">
        <v>320</v>
      </c>
      <c r="H513" s="240">
        <v>23</v>
      </c>
      <c r="I513" s="241"/>
      <c r="J513" s="242">
        <f>ROUND(I513*H513,2)</f>
        <v>0</v>
      </c>
      <c r="K513" s="238" t="s">
        <v>175</v>
      </c>
      <c r="L513" s="243"/>
      <c r="M513" s="244" t="s">
        <v>19</v>
      </c>
      <c r="N513" s="245" t="s">
        <v>49</v>
      </c>
      <c r="O513" s="85"/>
      <c r="P513" s="214">
        <f>O513*H513</f>
        <v>0</v>
      </c>
      <c r="Q513" s="214">
        <v>6.9999999999999994E-05</v>
      </c>
      <c r="R513" s="214">
        <f>Q513*H513</f>
        <v>0.0016099999999999999</v>
      </c>
      <c r="S513" s="214">
        <v>0</v>
      </c>
      <c r="T513" s="215">
        <f>S513*H513</f>
        <v>0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216" t="s">
        <v>357</v>
      </c>
      <c r="AT513" s="216" t="s">
        <v>242</v>
      </c>
      <c r="AU513" s="216" t="s">
        <v>88</v>
      </c>
      <c r="AY513" s="18" t="s">
        <v>157</v>
      </c>
      <c r="BE513" s="217">
        <f>IF(N513="základní",J513,0)</f>
        <v>0</v>
      </c>
      <c r="BF513" s="217">
        <f>IF(N513="snížená",J513,0)</f>
        <v>0</v>
      </c>
      <c r="BG513" s="217">
        <f>IF(N513="zákl. přenesená",J513,0)</f>
        <v>0</v>
      </c>
      <c r="BH513" s="217">
        <f>IF(N513="sníž. přenesená",J513,0)</f>
        <v>0</v>
      </c>
      <c r="BI513" s="217">
        <f>IF(N513="nulová",J513,0)</f>
        <v>0</v>
      </c>
      <c r="BJ513" s="18" t="s">
        <v>86</v>
      </c>
      <c r="BK513" s="217">
        <f>ROUND(I513*H513,2)</f>
        <v>0</v>
      </c>
      <c r="BL513" s="18" t="s">
        <v>268</v>
      </c>
      <c r="BM513" s="216" t="s">
        <v>2761</v>
      </c>
    </row>
    <row r="514" s="13" customFormat="1">
      <c r="A514" s="13"/>
      <c r="B514" s="225"/>
      <c r="C514" s="226"/>
      <c r="D514" s="223" t="s">
        <v>170</v>
      </c>
      <c r="E514" s="227" t="s">
        <v>19</v>
      </c>
      <c r="F514" s="228" t="s">
        <v>1721</v>
      </c>
      <c r="G514" s="226"/>
      <c r="H514" s="229">
        <v>20</v>
      </c>
      <c r="I514" s="230"/>
      <c r="J514" s="226"/>
      <c r="K514" s="226"/>
      <c r="L514" s="231"/>
      <c r="M514" s="232"/>
      <c r="N514" s="233"/>
      <c r="O514" s="233"/>
      <c r="P514" s="233"/>
      <c r="Q514" s="233"/>
      <c r="R514" s="233"/>
      <c r="S514" s="233"/>
      <c r="T514" s="234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35" t="s">
        <v>170</v>
      </c>
      <c r="AU514" s="235" t="s">
        <v>88</v>
      </c>
      <c r="AV514" s="13" t="s">
        <v>88</v>
      </c>
      <c r="AW514" s="13" t="s">
        <v>37</v>
      </c>
      <c r="AX514" s="13" t="s">
        <v>78</v>
      </c>
      <c r="AY514" s="235" t="s">
        <v>157</v>
      </c>
    </row>
    <row r="515" s="13" customFormat="1">
      <c r="A515" s="13"/>
      <c r="B515" s="225"/>
      <c r="C515" s="226"/>
      <c r="D515" s="223" t="s">
        <v>170</v>
      </c>
      <c r="E515" s="226"/>
      <c r="F515" s="228" t="s">
        <v>1722</v>
      </c>
      <c r="G515" s="226"/>
      <c r="H515" s="229">
        <v>23</v>
      </c>
      <c r="I515" s="230"/>
      <c r="J515" s="226"/>
      <c r="K515" s="226"/>
      <c r="L515" s="231"/>
      <c r="M515" s="232"/>
      <c r="N515" s="233"/>
      <c r="O515" s="233"/>
      <c r="P515" s="233"/>
      <c r="Q515" s="233"/>
      <c r="R515" s="233"/>
      <c r="S515" s="233"/>
      <c r="T515" s="234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35" t="s">
        <v>170</v>
      </c>
      <c r="AU515" s="235" t="s">
        <v>88</v>
      </c>
      <c r="AV515" s="13" t="s">
        <v>88</v>
      </c>
      <c r="AW515" s="13" t="s">
        <v>4</v>
      </c>
      <c r="AX515" s="13" t="s">
        <v>86</v>
      </c>
      <c r="AY515" s="235" t="s">
        <v>157</v>
      </c>
    </row>
    <row r="516" s="2" customFormat="1" ht="24.15" customHeight="1">
      <c r="A516" s="39"/>
      <c r="B516" s="40"/>
      <c r="C516" s="205" t="s">
        <v>1021</v>
      </c>
      <c r="D516" s="205" t="s">
        <v>159</v>
      </c>
      <c r="E516" s="206" t="s">
        <v>1735</v>
      </c>
      <c r="F516" s="207" t="s">
        <v>1736</v>
      </c>
      <c r="G516" s="208" t="s">
        <v>320</v>
      </c>
      <c r="H516" s="209">
        <v>15</v>
      </c>
      <c r="I516" s="210"/>
      <c r="J516" s="211">
        <f>ROUND(I516*H516,2)</f>
        <v>0</v>
      </c>
      <c r="K516" s="207" t="s">
        <v>175</v>
      </c>
      <c r="L516" s="45"/>
      <c r="M516" s="212" t="s">
        <v>19</v>
      </c>
      <c r="N516" s="213" t="s">
        <v>49</v>
      </c>
      <c r="O516" s="85"/>
      <c r="P516" s="214">
        <f>O516*H516</f>
        <v>0</v>
      </c>
      <c r="Q516" s="214">
        <v>0</v>
      </c>
      <c r="R516" s="214">
        <f>Q516*H516</f>
        <v>0</v>
      </c>
      <c r="S516" s="214">
        <v>0</v>
      </c>
      <c r="T516" s="215">
        <f>S516*H516</f>
        <v>0</v>
      </c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R516" s="216" t="s">
        <v>268</v>
      </c>
      <c r="AT516" s="216" t="s">
        <v>159</v>
      </c>
      <c r="AU516" s="216" t="s">
        <v>88</v>
      </c>
      <c r="AY516" s="18" t="s">
        <v>157</v>
      </c>
      <c r="BE516" s="217">
        <f>IF(N516="základní",J516,0)</f>
        <v>0</v>
      </c>
      <c r="BF516" s="217">
        <f>IF(N516="snížená",J516,0)</f>
        <v>0</v>
      </c>
      <c r="BG516" s="217">
        <f>IF(N516="zákl. přenesená",J516,0)</f>
        <v>0</v>
      </c>
      <c r="BH516" s="217">
        <f>IF(N516="sníž. přenesená",J516,0)</f>
        <v>0</v>
      </c>
      <c r="BI516" s="217">
        <f>IF(N516="nulová",J516,0)</f>
        <v>0</v>
      </c>
      <c r="BJ516" s="18" t="s">
        <v>86</v>
      </c>
      <c r="BK516" s="217">
        <f>ROUND(I516*H516,2)</f>
        <v>0</v>
      </c>
      <c r="BL516" s="18" t="s">
        <v>268</v>
      </c>
      <c r="BM516" s="216" t="s">
        <v>2762</v>
      </c>
    </row>
    <row r="517" s="2" customFormat="1">
      <c r="A517" s="39"/>
      <c r="B517" s="40"/>
      <c r="C517" s="41"/>
      <c r="D517" s="218" t="s">
        <v>166</v>
      </c>
      <c r="E517" s="41"/>
      <c r="F517" s="219" t="s">
        <v>1738</v>
      </c>
      <c r="G517" s="41"/>
      <c r="H517" s="41"/>
      <c r="I517" s="220"/>
      <c r="J517" s="41"/>
      <c r="K517" s="41"/>
      <c r="L517" s="45"/>
      <c r="M517" s="221"/>
      <c r="N517" s="222"/>
      <c r="O517" s="85"/>
      <c r="P517" s="85"/>
      <c r="Q517" s="85"/>
      <c r="R517" s="85"/>
      <c r="S517" s="85"/>
      <c r="T517" s="86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T517" s="18" t="s">
        <v>166</v>
      </c>
      <c r="AU517" s="18" t="s">
        <v>88</v>
      </c>
    </row>
    <row r="518" s="2" customFormat="1" ht="16.5" customHeight="1">
      <c r="A518" s="39"/>
      <c r="B518" s="40"/>
      <c r="C518" s="236" t="s">
        <v>1027</v>
      </c>
      <c r="D518" s="236" t="s">
        <v>242</v>
      </c>
      <c r="E518" s="237" t="s">
        <v>1740</v>
      </c>
      <c r="F518" s="238" t="s">
        <v>1741</v>
      </c>
      <c r="G518" s="239" t="s">
        <v>320</v>
      </c>
      <c r="H518" s="240">
        <v>17.25</v>
      </c>
      <c r="I518" s="241"/>
      <c r="J518" s="242">
        <f>ROUND(I518*H518,2)</f>
        <v>0</v>
      </c>
      <c r="K518" s="238" t="s">
        <v>175</v>
      </c>
      <c r="L518" s="243"/>
      <c r="M518" s="244" t="s">
        <v>19</v>
      </c>
      <c r="N518" s="245" t="s">
        <v>49</v>
      </c>
      <c r="O518" s="85"/>
      <c r="P518" s="214">
        <f>O518*H518</f>
        <v>0</v>
      </c>
      <c r="Q518" s="214">
        <v>0.00012</v>
      </c>
      <c r="R518" s="214">
        <f>Q518*H518</f>
        <v>0.0020700000000000002</v>
      </c>
      <c r="S518" s="214">
        <v>0</v>
      </c>
      <c r="T518" s="215">
        <f>S518*H518</f>
        <v>0</v>
      </c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R518" s="216" t="s">
        <v>357</v>
      </c>
      <c r="AT518" s="216" t="s">
        <v>242</v>
      </c>
      <c r="AU518" s="216" t="s">
        <v>88</v>
      </c>
      <c r="AY518" s="18" t="s">
        <v>157</v>
      </c>
      <c r="BE518" s="217">
        <f>IF(N518="základní",J518,0)</f>
        <v>0</v>
      </c>
      <c r="BF518" s="217">
        <f>IF(N518="snížená",J518,0)</f>
        <v>0</v>
      </c>
      <c r="BG518" s="217">
        <f>IF(N518="zákl. přenesená",J518,0)</f>
        <v>0</v>
      </c>
      <c r="BH518" s="217">
        <f>IF(N518="sníž. přenesená",J518,0)</f>
        <v>0</v>
      </c>
      <c r="BI518" s="217">
        <f>IF(N518="nulová",J518,0)</f>
        <v>0</v>
      </c>
      <c r="BJ518" s="18" t="s">
        <v>86</v>
      </c>
      <c r="BK518" s="217">
        <f>ROUND(I518*H518,2)</f>
        <v>0</v>
      </c>
      <c r="BL518" s="18" t="s">
        <v>268</v>
      </c>
      <c r="BM518" s="216" t="s">
        <v>2763</v>
      </c>
    </row>
    <row r="519" s="13" customFormat="1">
      <c r="A519" s="13"/>
      <c r="B519" s="225"/>
      <c r="C519" s="226"/>
      <c r="D519" s="223" t="s">
        <v>170</v>
      </c>
      <c r="E519" s="227" t="s">
        <v>19</v>
      </c>
      <c r="F519" s="228" t="s">
        <v>2764</v>
      </c>
      <c r="G519" s="226"/>
      <c r="H519" s="229">
        <v>15</v>
      </c>
      <c r="I519" s="230"/>
      <c r="J519" s="226"/>
      <c r="K519" s="226"/>
      <c r="L519" s="231"/>
      <c r="M519" s="232"/>
      <c r="N519" s="233"/>
      <c r="O519" s="233"/>
      <c r="P519" s="233"/>
      <c r="Q519" s="233"/>
      <c r="R519" s="233"/>
      <c r="S519" s="233"/>
      <c r="T519" s="234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35" t="s">
        <v>170</v>
      </c>
      <c r="AU519" s="235" t="s">
        <v>88</v>
      </c>
      <c r="AV519" s="13" t="s">
        <v>88</v>
      </c>
      <c r="AW519" s="13" t="s">
        <v>37</v>
      </c>
      <c r="AX519" s="13" t="s">
        <v>78</v>
      </c>
      <c r="AY519" s="235" t="s">
        <v>157</v>
      </c>
    </row>
    <row r="520" s="13" customFormat="1">
      <c r="A520" s="13"/>
      <c r="B520" s="225"/>
      <c r="C520" s="226"/>
      <c r="D520" s="223" t="s">
        <v>170</v>
      </c>
      <c r="E520" s="226"/>
      <c r="F520" s="228" t="s">
        <v>2765</v>
      </c>
      <c r="G520" s="226"/>
      <c r="H520" s="229">
        <v>17.25</v>
      </c>
      <c r="I520" s="230"/>
      <c r="J520" s="226"/>
      <c r="K520" s="226"/>
      <c r="L520" s="231"/>
      <c r="M520" s="232"/>
      <c r="N520" s="233"/>
      <c r="O520" s="233"/>
      <c r="P520" s="233"/>
      <c r="Q520" s="233"/>
      <c r="R520" s="233"/>
      <c r="S520" s="233"/>
      <c r="T520" s="234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35" t="s">
        <v>170</v>
      </c>
      <c r="AU520" s="235" t="s">
        <v>88</v>
      </c>
      <c r="AV520" s="13" t="s">
        <v>88</v>
      </c>
      <c r="AW520" s="13" t="s">
        <v>4</v>
      </c>
      <c r="AX520" s="13" t="s">
        <v>86</v>
      </c>
      <c r="AY520" s="235" t="s">
        <v>157</v>
      </c>
    </row>
    <row r="521" s="2" customFormat="1" ht="24.15" customHeight="1">
      <c r="A521" s="39"/>
      <c r="B521" s="40"/>
      <c r="C521" s="205" t="s">
        <v>1030</v>
      </c>
      <c r="D521" s="205" t="s">
        <v>159</v>
      </c>
      <c r="E521" s="206" t="s">
        <v>1746</v>
      </c>
      <c r="F521" s="207" t="s">
        <v>1747</v>
      </c>
      <c r="G521" s="208" t="s">
        <v>320</v>
      </c>
      <c r="H521" s="209">
        <v>20</v>
      </c>
      <c r="I521" s="210"/>
      <c r="J521" s="211">
        <f>ROUND(I521*H521,2)</f>
        <v>0</v>
      </c>
      <c r="K521" s="207" t="s">
        <v>175</v>
      </c>
      <c r="L521" s="45"/>
      <c r="M521" s="212" t="s">
        <v>19</v>
      </c>
      <c r="N521" s="213" t="s">
        <v>49</v>
      </c>
      <c r="O521" s="85"/>
      <c r="P521" s="214">
        <f>O521*H521</f>
        <v>0</v>
      </c>
      <c r="Q521" s="214">
        <v>0</v>
      </c>
      <c r="R521" s="214">
        <f>Q521*H521</f>
        <v>0</v>
      </c>
      <c r="S521" s="214">
        <v>0</v>
      </c>
      <c r="T521" s="215">
        <f>S521*H521</f>
        <v>0</v>
      </c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R521" s="216" t="s">
        <v>268</v>
      </c>
      <c r="AT521" s="216" t="s">
        <v>159</v>
      </c>
      <c r="AU521" s="216" t="s">
        <v>88</v>
      </c>
      <c r="AY521" s="18" t="s">
        <v>157</v>
      </c>
      <c r="BE521" s="217">
        <f>IF(N521="základní",J521,0)</f>
        <v>0</v>
      </c>
      <c r="BF521" s="217">
        <f>IF(N521="snížená",J521,0)</f>
        <v>0</v>
      </c>
      <c r="BG521" s="217">
        <f>IF(N521="zákl. přenesená",J521,0)</f>
        <v>0</v>
      </c>
      <c r="BH521" s="217">
        <f>IF(N521="sníž. přenesená",J521,0)</f>
        <v>0</v>
      </c>
      <c r="BI521" s="217">
        <f>IF(N521="nulová",J521,0)</f>
        <v>0</v>
      </c>
      <c r="BJ521" s="18" t="s">
        <v>86</v>
      </c>
      <c r="BK521" s="217">
        <f>ROUND(I521*H521,2)</f>
        <v>0</v>
      </c>
      <c r="BL521" s="18" t="s">
        <v>268</v>
      </c>
      <c r="BM521" s="216" t="s">
        <v>2766</v>
      </c>
    </row>
    <row r="522" s="2" customFormat="1">
      <c r="A522" s="39"/>
      <c r="B522" s="40"/>
      <c r="C522" s="41"/>
      <c r="D522" s="218" t="s">
        <v>166</v>
      </c>
      <c r="E522" s="41"/>
      <c r="F522" s="219" t="s">
        <v>1749</v>
      </c>
      <c r="G522" s="41"/>
      <c r="H522" s="41"/>
      <c r="I522" s="220"/>
      <c r="J522" s="41"/>
      <c r="K522" s="41"/>
      <c r="L522" s="45"/>
      <c r="M522" s="221"/>
      <c r="N522" s="222"/>
      <c r="O522" s="85"/>
      <c r="P522" s="85"/>
      <c r="Q522" s="85"/>
      <c r="R522" s="85"/>
      <c r="S522" s="85"/>
      <c r="T522" s="86"/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T522" s="18" t="s">
        <v>166</v>
      </c>
      <c r="AU522" s="18" t="s">
        <v>88</v>
      </c>
    </row>
    <row r="523" s="2" customFormat="1" ht="16.5" customHeight="1">
      <c r="A523" s="39"/>
      <c r="B523" s="40"/>
      <c r="C523" s="236" t="s">
        <v>1036</v>
      </c>
      <c r="D523" s="236" t="s">
        <v>242</v>
      </c>
      <c r="E523" s="237" t="s">
        <v>1751</v>
      </c>
      <c r="F523" s="238" t="s">
        <v>1752</v>
      </c>
      <c r="G523" s="239" t="s">
        <v>320</v>
      </c>
      <c r="H523" s="240">
        <v>23</v>
      </c>
      <c r="I523" s="241"/>
      <c r="J523" s="242">
        <f>ROUND(I523*H523,2)</f>
        <v>0</v>
      </c>
      <c r="K523" s="238" t="s">
        <v>175</v>
      </c>
      <c r="L523" s="243"/>
      <c r="M523" s="244" t="s">
        <v>19</v>
      </c>
      <c r="N523" s="245" t="s">
        <v>49</v>
      </c>
      <c r="O523" s="85"/>
      <c r="P523" s="214">
        <f>O523*H523</f>
        <v>0</v>
      </c>
      <c r="Q523" s="214">
        <v>0.00017000000000000001</v>
      </c>
      <c r="R523" s="214">
        <f>Q523*H523</f>
        <v>0.0039100000000000003</v>
      </c>
      <c r="S523" s="214">
        <v>0</v>
      </c>
      <c r="T523" s="215">
        <f>S523*H523</f>
        <v>0</v>
      </c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R523" s="216" t="s">
        <v>357</v>
      </c>
      <c r="AT523" s="216" t="s">
        <v>242</v>
      </c>
      <c r="AU523" s="216" t="s">
        <v>88</v>
      </c>
      <c r="AY523" s="18" t="s">
        <v>157</v>
      </c>
      <c r="BE523" s="217">
        <f>IF(N523="základní",J523,0)</f>
        <v>0</v>
      </c>
      <c r="BF523" s="217">
        <f>IF(N523="snížená",J523,0)</f>
        <v>0</v>
      </c>
      <c r="BG523" s="217">
        <f>IF(N523="zákl. přenesená",J523,0)</f>
        <v>0</v>
      </c>
      <c r="BH523" s="217">
        <f>IF(N523="sníž. přenesená",J523,0)</f>
        <v>0</v>
      </c>
      <c r="BI523" s="217">
        <f>IF(N523="nulová",J523,0)</f>
        <v>0</v>
      </c>
      <c r="BJ523" s="18" t="s">
        <v>86</v>
      </c>
      <c r="BK523" s="217">
        <f>ROUND(I523*H523,2)</f>
        <v>0</v>
      </c>
      <c r="BL523" s="18" t="s">
        <v>268</v>
      </c>
      <c r="BM523" s="216" t="s">
        <v>2767</v>
      </c>
    </row>
    <row r="524" s="13" customFormat="1">
      <c r="A524" s="13"/>
      <c r="B524" s="225"/>
      <c r="C524" s="226"/>
      <c r="D524" s="223" t="s">
        <v>170</v>
      </c>
      <c r="E524" s="227" t="s">
        <v>19</v>
      </c>
      <c r="F524" s="228" t="s">
        <v>1721</v>
      </c>
      <c r="G524" s="226"/>
      <c r="H524" s="229">
        <v>20</v>
      </c>
      <c r="I524" s="230"/>
      <c r="J524" s="226"/>
      <c r="K524" s="226"/>
      <c r="L524" s="231"/>
      <c r="M524" s="232"/>
      <c r="N524" s="233"/>
      <c r="O524" s="233"/>
      <c r="P524" s="233"/>
      <c r="Q524" s="233"/>
      <c r="R524" s="233"/>
      <c r="S524" s="233"/>
      <c r="T524" s="234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5" t="s">
        <v>170</v>
      </c>
      <c r="AU524" s="235" t="s">
        <v>88</v>
      </c>
      <c r="AV524" s="13" t="s">
        <v>88</v>
      </c>
      <c r="AW524" s="13" t="s">
        <v>37</v>
      </c>
      <c r="AX524" s="13" t="s">
        <v>78</v>
      </c>
      <c r="AY524" s="235" t="s">
        <v>157</v>
      </c>
    </row>
    <row r="525" s="13" customFormat="1">
      <c r="A525" s="13"/>
      <c r="B525" s="225"/>
      <c r="C525" s="226"/>
      <c r="D525" s="223" t="s">
        <v>170</v>
      </c>
      <c r="E525" s="226"/>
      <c r="F525" s="228" t="s">
        <v>1722</v>
      </c>
      <c r="G525" s="226"/>
      <c r="H525" s="229">
        <v>23</v>
      </c>
      <c r="I525" s="230"/>
      <c r="J525" s="226"/>
      <c r="K525" s="226"/>
      <c r="L525" s="231"/>
      <c r="M525" s="232"/>
      <c r="N525" s="233"/>
      <c r="O525" s="233"/>
      <c r="P525" s="233"/>
      <c r="Q525" s="233"/>
      <c r="R525" s="233"/>
      <c r="S525" s="233"/>
      <c r="T525" s="234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5" t="s">
        <v>170</v>
      </c>
      <c r="AU525" s="235" t="s">
        <v>88</v>
      </c>
      <c r="AV525" s="13" t="s">
        <v>88</v>
      </c>
      <c r="AW525" s="13" t="s">
        <v>4</v>
      </c>
      <c r="AX525" s="13" t="s">
        <v>86</v>
      </c>
      <c r="AY525" s="235" t="s">
        <v>157</v>
      </c>
    </row>
    <row r="526" s="2" customFormat="1" ht="24.15" customHeight="1">
      <c r="A526" s="39"/>
      <c r="B526" s="40"/>
      <c r="C526" s="205" t="s">
        <v>1041</v>
      </c>
      <c r="D526" s="205" t="s">
        <v>159</v>
      </c>
      <c r="E526" s="206" t="s">
        <v>2768</v>
      </c>
      <c r="F526" s="207" t="s">
        <v>2769</v>
      </c>
      <c r="G526" s="208" t="s">
        <v>320</v>
      </c>
      <c r="H526" s="209">
        <v>30</v>
      </c>
      <c r="I526" s="210"/>
      <c r="J526" s="211">
        <f>ROUND(I526*H526,2)</f>
        <v>0</v>
      </c>
      <c r="K526" s="207" t="s">
        <v>163</v>
      </c>
      <c r="L526" s="45"/>
      <c r="M526" s="212" t="s">
        <v>19</v>
      </c>
      <c r="N526" s="213" t="s">
        <v>49</v>
      </c>
      <c r="O526" s="85"/>
      <c r="P526" s="214">
        <f>O526*H526</f>
        <v>0</v>
      </c>
      <c r="Q526" s="214">
        <v>0</v>
      </c>
      <c r="R526" s="214">
        <f>Q526*H526</f>
        <v>0</v>
      </c>
      <c r="S526" s="214">
        <v>0</v>
      </c>
      <c r="T526" s="215">
        <f>S526*H526</f>
        <v>0</v>
      </c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R526" s="216" t="s">
        <v>268</v>
      </c>
      <c r="AT526" s="216" t="s">
        <v>159</v>
      </c>
      <c r="AU526" s="216" t="s">
        <v>88</v>
      </c>
      <c r="AY526" s="18" t="s">
        <v>157</v>
      </c>
      <c r="BE526" s="217">
        <f>IF(N526="základní",J526,0)</f>
        <v>0</v>
      </c>
      <c r="BF526" s="217">
        <f>IF(N526="snížená",J526,0)</f>
        <v>0</v>
      </c>
      <c r="BG526" s="217">
        <f>IF(N526="zákl. přenesená",J526,0)</f>
        <v>0</v>
      </c>
      <c r="BH526" s="217">
        <f>IF(N526="sníž. přenesená",J526,0)</f>
        <v>0</v>
      </c>
      <c r="BI526" s="217">
        <f>IF(N526="nulová",J526,0)</f>
        <v>0</v>
      </c>
      <c r="BJ526" s="18" t="s">
        <v>86</v>
      </c>
      <c r="BK526" s="217">
        <f>ROUND(I526*H526,2)</f>
        <v>0</v>
      </c>
      <c r="BL526" s="18" t="s">
        <v>268</v>
      </c>
      <c r="BM526" s="216" t="s">
        <v>2770</v>
      </c>
    </row>
    <row r="527" s="2" customFormat="1">
      <c r="A527" s="39"/>
      <c r="B527" s="40"/>
      <c r="C527" s="41"/>
      <c r="D527" s="218" t="s">
        <v>166</v>
      </c>
      <c r="E527" s="41"/>
      <c r="F527" s="219" t="s">
        <v>2771</v>
      </c>
      <c r="G527" s="41"/>
      <c r="H527" s="41"/>
      <c r="I527" s="220"/>
      <c r="J527" s="41"/>
      <c r="K527" s="41"/>
      <c r="L527" s="45"/>
      <c r="M527" s="221"/>
      <c r="N527" s="222"/>
      <c r="O527" s="85"/>
      <c r="P527" s="85"/>
      <c r="Q527" s="85"/>
      <c r="R527" s="85"/>
      <c r="S527" s="85"/>
      <c r="T527" s="86"/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T527" s="18" t="s">
        <v>166</v>
      </c>
      <c r="AU527" s="18" t="s">
        <v>88</v>
      </c>
    </row>
    <row r="528" s="2" customFormat="1" ht="16.5" customHeight="1">
      <c r="A528" s="39"/>
      <c r="B528" s="40"/>
      <c r="C528" s="236" t="s">
        <v>1049</v>
      </c>
      <c r="D528" s="236" t="s">
        <v>242</v>
      </c>
      <c r="E528" s="237" t="s">
        <v>2772</v>
      </c>
      <c r="F528" s="238" t="s">
        <v>2773</v>
      </c>
      <c r="G528" s="239" t="s">
        <v>320</v>
      </c>
      <c r="H528" s="240">
        <v>34.5</v>
      </c>
      <c r="I528" s="241"/>
      <c r="J528" s="242">
        <f>ROUND(I528*H528,2)</f>
        <v>0</v>
      </c>
      <c r="K528" s="238" t="s">
        <v>163</v>
      </c>
      <c r="L528" s="243"/>
      <c r="M528" s="244" t="s">
        <v>19</v>
      </c>
      <c r="N528" s="245" t="s">
        <v>49</v>
      </c>
      <c r="O528" s="85"/>
      <c r="P528" s="214">
        <f>O528*H528</f>
        <v>0</v>
      </c>
      <c r="Q528" s="214">
        <v>0.00035</v>
      </c>
      <c r="R528" s="214">
        <f>Q528*H528</f>
        <v>0.012075000000000001</v>
      </c>
      <c r="S528" s="214">
        <v>0</v>
      </c>
      <c r="T528" s="215">
        <f>S528*H528</f>
        <v>0</v>
      </c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R528" s="216" t="s">
        <v>357</v>
      </c>
      <c r="AT528" s="216" t="s">
        <v>242</v>
      </c>
      <c r="AU528" s="216" t="s">
        <v>88</v>
      </c>
      <c r="AY528" s="18" t="s">
        <v>157</v>
      </c>
      <c r="BE528" s="217">
        <f>IF(N528="základní",J528,0)</f>
        <v>0</v>
      </c>
      <c r="BF528" s="217">
        <f>IF(N528="snížená",J528,0)</f>
        <v>0</v>
      </c>
      <c r="BG528" s="217">
        <f>IF(N528="zákl. přenesená",J528,0)</f>
        <v>0</v>
      </c>
      <c r="BH528" s="217">
        <f>IF(N528="sníž. přenesená",J528,0)</f>
        <v>0</v>
      </c>
      <c r="BI528" s="217">
        <f>IF(N528="nulová",J528,0)</f>
        <v>0</v>
      </c>
      <c r="BJ528" s="18" t="s">
        <v>86</v>
      </c>
      <c r="BK528" s="217">
        <f>ROUND(I528*H528,2)</f>
        <v>0</v>
      </c>
      <c r="BL528" s="18" t="s">
        <v>268</v>
      </c>
      <c r="BM528" s="216" t="s">
        <v>2774</v>
      </c>
    </row>
    <row r="529" s="13" customFormat="1">
      <c r="A529" s="13"/>
      <c r="B529" s="225"/>
      <c r="C529" s="226"/>
      <c r="D529" s="223" t="s">
        <v>170</v>
      </c>
      <c r="E529" s="227" t="s">
        <v>19</v>
      </c>
      <c r="F529" s="228" t="s">
        <v>2775</v>
      </c>
      <c r="G529" s="226"/>
      <c r="H529" s="229">
        <v>30</v>
      </c>
      <c r="I529" s="230"/>
      <c r="J529" s="226"/>
      <c r="K529" s="226"/>
      <c r="L529" s="231"/>
      <c r="M529" s="232"/>
      <c r="N529" s="233"/>
      <c r="O529" s="233"/>
      <c r="P529" s="233"/>
      <c r="Q529" s="233"/>
      <c r="R529" s="233"/>
      <c r="S529" s="233"/>
      <c r="T529" s="234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35" t="s">
        <v>170</v>
      </c>
      <c r="AU529" s="235" t="s">
        <v>88</v>
      </c>
      <c r="AV529" s="13" t="s">
        <v>88</v>
      </c>
      <c r="AW529" s="13" t="s">
        <v>37</v>
      </c>
      <c r="AX529" s="13" t="s">
        <v>78</v>
      </c>
      <c r="AY529" s="235" t="s">
        <v>157</v>
      </c>
    </row>
    <row r="530" s="13" customFormat="1">
      <c r="A530" s="13"/>
      <c r="B530" s="225"/>
      <c r="C530" s="226"/>
      <c r="D530" s="223" t="s">
        <v>170</v>
      </c>
      <c r="E530" s="226"/>
      <c r="F530" s="228" t="s">
        <v>2776</v>
      </c>
      <c r="G530" s="226"/>
      <c r="H530" s="229">
        <v>34.5</v>
      </c>
      <c r="I530" s="230"/>
      <c r="J530" s="226"/>
      <c r="K530" s="226"/>
      <c r="L530" s="231"/>
      <c r="M530" s="232"/>
      <c r="N530" s="233"/>
      <c r="O530" s="233"/>
      <c r="P530" s="233"/>
      <c r="Q530" s="233"/>
      <c r="R530" s="233"/>
      <c r="S530" s="233"/>
      <c r="T530" s="234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35" t="s">
        <v>170</v>
      </c>
      <c r="AU530" s="235" t="s">
        <v>88</v>
      </c>
      <c r="AV530" s="13" t="s">
        <v>88</v>
      </c>
      <c r="AW530" s="13" t="s">
        <v>4</v>
      </c>
      <c r="AX530" s="13" t="s">
        <v>86</v>
      </c>
      <c r="AY530" s="235" t="s">
        <v>157</v>
      </c>
    </row>
    <row r="531" s="2" customFormat="1" ht="21.75" customHeight="1">
      <c r="A531" s="39"/>
      <c r="B531" s="40"/>
      <c r="C531" s="205" t="s">
        <v>1054</v>
      </c>
      <c r="D531" s="205" t="s">
        <v>159</v>
      </c>
      <c r="E531" s="206" t="s">
        <v>1779</v>
      </c>
      <c r="F531" s="207" t="s">
        <v>1780</v>
      </c>
      <c r="G531" s="208" t="s">
        <v>271</v>
      </c>
      <c r="H531" s="209">
        <v>1</v>
      </c>
      <c r="I531" s="210"/>
      <c r="J531" s="211">
        <f>ROUND(I531*H531,2)</f>
        <v>0</v>
      </c>
      <c r="K531" s="207" t="s">
        <v>175</v>
      </c>
      <c r="L531" s="45"/>
      <c r="M531" s="212" t="s">
        <v>19</v>
      </c>
      <c r="N531" s="213" t="s">
        <v>49</v>
      </c>
      <c r="O531" s="85"/>
      <c r="P531" s="214">
        <f>O531*H531</f>
        <v>0</v>
      </c>
      <c r="Q531" s="214">
        <v>0</v>
      </c>
      <c r="R531" s="214">
        <f>Q531*H531</f>
        <v>0</v>
      </c>
      <c r="S531" s="214">
        <v>0</v>
      </c>
      <c r="T531" s="215">
        <f>S531*H531</f>
        <v>0</v>
      </c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R531" s="216" t="s">
        <v>268</v>
      </c>
      <c r="AT531" s="216" t="s">
        <v>159</v>
      </c>
      <c r="AU531" s="216" t="s">
        <v>88</v>
      </c>
      <c r="AY531" s="18" t="s">
        <v>157</v>
      </c>
      <c r="BE531" s="217">
        <f>IF(N531="základní",J531,0)</f>
        <v>0</v>
      </c>
      <c r="BF531" s="217">
        <f>IF(N531="snížená",J531,0)</f>
        <v>0</v>
      </c>
      <c r="BG531" s="217">
        <f>IF(N531="zákl. přenesená",J531,0)</f>
        <v>0</v>
      </c>
      <c r="BH531" s="217">
        <f>IF(N531="sníž. přenesená",J531,0)</f>
        <v>0</v>
      </c>
      <c r="BI531" s="217">
        <f>IF(N531="nulová",J531,0)</f>
        <v>0</v>
      </c>
      <c r="BJ531" s="18" t="s">
        <v>86</v>
      </c>
      <c r="BK531" s="217">
        <f>ROUND(I531*H531,2)</f>
        <v>0</v>
      </c>
      <c r="BL531" s="18" t="s">
        <v>268</v>
      </c>
      <c r="BM531" s="216" t="s">
        <v>2777</v>
      </c>
    </row>
    <row r="532" s="2" customFormat="1">
      <c r="A532" s="39"/>
      <c r="B532" s="40"/>
      <c r="C532" s="41"/>
      <c r="D532" s="218" t="s">
        <v>166</v>
      </c>
      <c r="E532" s="41"/>
      <c r="F532" s="219" t="s">
        <v>1782</v>
      </c>
      <c r="G532" s="41"/>
      <c r="H532" s="41"/>
      <c r="I532" s="220"/>
      <c r="J532" s="41"/>
      <c r="K532" s="41"/>
      <c r="L532" s="45"/>
      <c r="M532" s="221"/>
      <c r="N532" s="222"/>
      <c r="O532" s="85"/>
      <c r="P532" s="85"/>
      <c r="Q532" s="85"/>
      <c r="R532" s="85"/>
      <c r="S532" s="85"/>
      <c r="T532" s="86"/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T532" s="18" t="s">
        <v>166</v>
      </c>
      <c r="AU532" s="18" t="s">
        <v>88</v>
      </c>
    </row>
    <row r="533" s="2" customFormat="1" ht="16.5" customHeight="1">
      <c r="A533" s="39"/>
      <c r="B533" s="40"/>
      <c r="C533" s="236" t="s">
        <v>1059</v>
      </c>
      <c r="D533" s="236" t="s">
        <v>242</v>
      </c>
      <c r="E533" s="237" t="s">
        <v>1784</v>
      </c>
      <c r="F533" s="238" t="s">
        <v>1785</v>
      </c>
      <c r="G533" s="239" t="s">
        <v>271</v>
      </c>
      <c r="H533" s="240">
        <v>1</v>
      </c>
      <c r="I533" s="241"/>
      <c r="J533" s="242">
        <f>ROUND(I533*H533,2)</f>
        <v>0</v>
      </c>
      <c r="K533" s="238" t="s">
        <v>175</v>
      </c>
      <c r="L533" s="243"/>
      <c r="M533" s="244" t="s">
        <v>19</v>
      </c>
      <c r="N533" s="245" t="s">
        <v>49</v>
      </c>
      <c r="O533" s="85"/>
      <c r="P533" s="214">
        <f>O533*H533</f>
        <v>0</v>
      </c>
      <c r="Q533" s="214">
        <v>0.0019</v>
      </c>
      <c r="R533" s="214">
        <f>Q533*H533</f>
        <v>0.0019</v>
      </c>
      <c r="S533" s="214">
        <v>0</v>
      </c>
      <c r="T533" s="215">
        <f>S533*H533</f>
        <v>0</v>
      </c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R533" s="216" t="s">
        <v>357</v>
      </c>
      <c r="AT533" s="216" t="s">
        <v>242</v>
      </c>
      <c r="AU533" s="216" t="s">
        <v>88</v>
      </c>
      <c r="AY533" s="18" t="s">
        <v>157</v>
      </c>
      <c r="BE533" s="217">
        <f>IF(N533="základní",J533,0)</f>
        <v>0</v>
      </c>
      <c r="BF533" s="217">
        <f>IF(N533="snížená",J533,0)</f>
        <v>0</v>
      </c>
      <c r="BG533" s="217">
        <f>IF(N533="zákl. přenesená",J533,0)</f>
        <v>0</v>
      </c>
      <c r="BH533" s="217">
        <f>IF(N533="sníž. přenesená",J533,0)</f>
        <v>0</v>
      </c>
      <c r="BI533" s="217">
        <f>IF(N533="nulová",J533,0)</f>
        <v>0</v>
      </c>
      <c r="BJ533" s="18" t="s">
        <v>86</v>
      </c>
      <c r="BK533" s="217">
        <f>ROUND(I533*H533,2)</f>
        <v>0</v>
      </c>
      <c r="BL533" s="18" t="s">
        <v>268</v>
      </c>
      <c r="BM533" s="216" t="s">
        <v>2778</v>
      </c>
    </row>
    <row r="534" s="13" customFormat="1">
      <c r="A534" s="13"/>
      <c r="B534" s="225"/>
      <c r="C534" s="226"/>
      <c r="D534" s="223" t="s">
        <v>170</v>
      </c>
      <c r="E534" s="227" t="s">
        <v>19</v>
      </c>
      <c r="F534" s="228" t="s">
        <v>1787</v>
      </c>
      <c r="G534" s="226"/>
      <c r="H534" s="229">
        <v>1</v>
      </c>
      <c r="I534" s="230"/>
      <c r="J534" s="226"/>
      <c r="K534" s="226"/>
      <c r="L534" s="231"/>
      <c r="M534" s="232"/>
      <c r="N534" s="233"/>
      <c r="O534" s="233"/>
      <c r="P534" s="233"/>
      <c r="Q534" s="233"/>
      <c r="R534" s="233"/>
      <c r="S534" s="233"/>
      <c r="T534" s="234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35" t="s">
        <v>170</v>
      </c>
      <c r="AU534" s="235" t="s">
        <v>88</v>
      </c>
      <c r="AV534" s="13" t="s">
        <v>88</v>
      </c>
      <c r="AW534" s="13" t="s">
        <v>37</v>
      </c>
      <c r="AX534" s="13" t="s">
        <v>78</v>
      </c>
      <c r="AY534" s="235" t="s">
        <v>157</v>
      </c>
    </row>
    <row r="535" s="2" customFormat="1" ht="24.15" customHeight="1">
      <c r="A535" s="39"/>
      <c r="B535" s="40"/>
      <c r="C535" s="205" t="s">
        <v>1063</v>
      </c>
      <c r="D535" s="205" t="s">
        <v>159</v>
      </c>
      <c r="E535" s="206" t="s">
        <v>2779</v>
      </c>
      <c r="F535" s="207" t="s">
        <v>2780</v>
      </c>
      <c r="G535" s="208" t="s">
        <v>1337</v>
      </c>
      <c r="H535" s="209">
        <v>1</v>
      </c>
      <c r="I535" s="210"/>
      <c r="J535" s="211">
        <f>ROUND(I535*H535,2)</f>
        <v>0</v>
      </c>
      <c r="K535" s="207" t="s">
        <v>19</v>
      </c>
      <c r="L535" s="45"/>
      <c r="M535" s="212" t="s">
        <v>19</v>
      </c>
      <c r="N535" s="213" t="s">
        <v>49</v>
      </c>
      <c r="O535" s="85"/>
      <c r="P535" s="214">
        <f>O535*H535</f>
        <v>0</v>
      </c>
      <c r="Q535" s="214">
        <v>0</v>
      </c>
      <c r="R535" s="214">
        <f>Q535*H535</f>
        <v>0</v>
      </c>
      <c r="S535" s="214">
        <v>0</v>
      </c>
      <c r="T535" s="215">
        <f>S535*H535</f>
        <v>0</v>
      </c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R535" s="216" t="s">
        <v>268</v>
      </c>
      <c r="AT535" s="216" t="s">
        <v>159</v>
      </c>
      <c r="AU535" s="216" t="s">
        <v>88</v>
      </c>
      <c r="AY535" s="18" t="s">
        <v>157</v>
      </c>
      <c r="BE535" s="217">
        <f>IF(N535="základní",J535,0)</f>
        <v>0</v>
      </c>
      <c r="BF535" s="217">
        <f>IF(N535="snížená",J535,0)</f>
        <v>0</v>
      </c>
      <c r="BG535" s="217">
        <f>IF(N535="zákl. přenesená",J535,0)</f>
        <v>0</v>
      </c>
      <c r="BH535" s="217">
        <f>IF(N535="sníž. přenesená",J535,0)</f>
        <v>0</v>
      </c>
      <c r="BI535" s="217">
        <f>IF(N535="nulová",J535,0)</f>
        <v>0</v>
      </c>
      <c r="BJ535" s="18" t="s">
        <v>86</v>
      </c>
      <c r="BK535" s="217">
        <f>ROUND(I535*H535,2)</f>
        <v>0</v>
      </c>
      <c r="BL535" s="18" t="s">
        <v>268</v>
      </c>
      <c r="BM535" s="216" t="s">
        <v>2781</v>
      </c>
    </row>
    <row r="536" s="2" customFormat="1">
      <c r="A536" s="39"/>
      <c r="B536" s="40"/>
      <c r="C536" s="41"/>
      <c r="D536" s="223" t="s">
        <v>168</v>
      </c>
      <c r="E536" s="41"/>
      <c r="F536" s="224" t="s">
        <v>2782</v>
      </c>
      <c r="G536" s="41"/>
      <c r="H536" s="41"/>
      <c r="I536" s="220"/>
      <c r="J536" s="41"/>
      <c r="K536" s="41"/>
      <c r="L536" s="45"/>
      <c r="M536" s="221"/>
      <c r="N536" s="222"/>
      <c r="O536" s="85"/>
      <c r="P536" s="85"/>
      <c r="Q536" s="85"/>
      <c r="R536" s="85"/>
      <c r="S536" s="85"/>
      <c r="T536" s="86"/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T536" s="18" t="s">
        <v>168</v>
      </c>
      <c r="AU536" s="18" t="s">
        <v>88</v>
      </c>
    </row>
    <row r="537" s="13" customFormat="1">
      <c r="A537" s="13"/>
      <c r="B537" s="225"/>
      <c r="C537" s="226"/>
      <c r="D537" s="223" t="s">
        <v>170</v>
      </c>
      <c r="E537" s="227" t="s">
        <v>19</v>
      </c>
      <c r="F537" s="228" t="s">
        <v>1787</v>
      </c>
      <c r="G537" s="226"/>
      <c r="H537" s="229">
        <v>1</v>
      </c>
      <c r="I537" s="230"/>
      <c r="J537" s="226"/>
      <c r="K537" s="226"/>
      <c r="L537" s="231"/>
      <c r="M537" s="232"/>
      <c r="N537" s="233"/>
      <c r="O537" s="233"/>
      <c r="P537" s="233"/>
      <c r="Q537" s="233"/>
      <c r="R537" s="233"/>
      <c r="S537" s="233"/>
      <c r="T537" s="234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35" t="s">
        <v>170</v>
      </c>
      <c r="AU537" s="235" t="s">
        <v>88</v>
      </c>
      <c r="AV537" s="13" t="s">
        <v>88</v>
      </c>
      <c r="AW537" s="13" t="s">
        <v>37</v>
      </c>
      <c r="AX537" s="13" t="s">
        <v>78</v>
      </c>
      <c r="AY537" s="235" t="s">
        <v>157</v>
      </c>
    </row>
    <row r="538" s="2" customFormat="1" ht="24.15" customHeight="1">
      <c r="A538" s="39"/>
      <c r="B538" s="40"/>
      <c r="C538" s="205" t="s">
        <v>1068</v>
      </c>
      <c r="D538" s="205" t="s">
        <v>159</v>
      </c>
      <c r="E538" s="206" t="s">
        <v>1794</v>
      </c>
      <c r="F538" s="207" t="s">
        <v>1795</v>
      </c>
      <c r="G538" s="208" t="s">
        <v>271</v>
      </c>
      <c r="H538" s="209">
        <v>3</v>
      </c>
      <c r="I538" s="210"/>
      <c r="J538" s="211">
        <f>ROUND(I538*H538,2)</f>
        <v>0</v>
      </c>
      <c r="K538" s="207" t="s">
        <v>175</v>
      </c>
      <c r="L538" s="45"/>
      <c r="M538" s="212" t="s">
        <v>19</v>
      </c>
      <c r="N538" s="213" t="s">
        <v>49</v>
      </c>
      <c r="O538" s="85"/>
      <c r="P538" s="214">
        <f>O538*H538</f>
        <v>0</v>
      </c>
      <c r="Q538" s="214">
        <v>0</v>
      </c>
      <c r="R538" s="214">
        <f>Q538*H538</f>
        <v>0</v>
      </c>
      <c r="S538" s="214">
        <v>0</v>
      </c>
      <c r="T538" s="215">
        <f>S538*H538</f>
        <v>0</v>
      </c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R538" s="216" t="s">
        <v>268</v>
      </c>
      <c r="AT538" s="216" t="s">
        <v>159</v>
      </c>
      <c r="AU538" s="216" t="s">
        <v>88</v>
      </c>
      <c r="AY538" s="18" t="s">
        <v>157</v>
      </c>
      <c r="BE538" s="217">
        <f>IF(N538="základní",J538,0)</f>
        <v>0</v>
      </c>
      <c r="BF538" s="217">
        <f>IF(N538="snížená",J538,0)</f>
        <v>0</v>
      </c>
      <c r="BG538" s="217">
        <f>IF(N538="zákl. přenesená",J538,0)</f>
        <v>0</v>
      </c>
      <c r="BH538" s="217">
        <f>IF(N538="sníž. přenesená",J538,0)</f>
        <v>0</v>
      </c>
      <c r="BI538" s="217">
        <f>IF(N538="nulová",J538,0)</f>
        <v>0</v>
      </c>
      <c r="BJ538" s="18" t="s">
        <v>86</v>
      </c>
      <c r="BK538" s="217">
        <f>ROUND(I538*H538,2)</f>
        <v>0</v>
      </c>
      <c r="BL538" s="18" t="s">
        <v>268</v>
      </c>
      <c r="BM538" s="216" t="s">
        <v>2783</v>
      </c>
    </row>
    <row r="539" s="2" customFormat="1">
      <c r="A539" s="39"/>
      <c r="B539" s="40"/>
      <c r="C539" s="41"/>
      <c r="D539" s="218" t="s">
        <v>166</v>
      </c>
      <c r="E539" s="41"/>
      <c r="F539" s="219" t="s">
        <v>1797</v>
      </c>
      <c r="G539" s="41"/>
      <c r="H539" s="41"/>
      <c r="I539" s="220"/>
      <c r="J539" s="41"/>
      <c r="K539" s="41"/>
      <c r="L539" s="45"/>
      <c r="M539" s="221"/>
      <c r="N539" s="222"/>
      <c r="O539" s="85"/>
      <c r="P539" s="85"/>
      <c r="Q539" s="85"/>
      <c r="R539" s="85"/>
      <c r="S539" s="85"/>
      <c r="T539" s="86"/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T539" s="18" t="s">
        <v>166</v>
      </c>
      <c r="AU539" s="18" t="s">
        <v>88</v>
      </c>
    </row>
    <row r="540" s="2" customFormat="1" ht="16.5" customHeight="1">
      <c r="A540" s="39"/>
      <c r="B540" s="40"/>
      <c r="C540" s="236" t="s">
        <v>1073</v>
      </c>
      <c r="D540" s="236" t="s">
        <v>242</v>
      </c>
      <c r="E540" s="237" t="s">
        <v>1799</v>
      </c>
      <c r="F540" s="238" t="s">
        <v>1800</v>
      </c>
      <c r="G540" s="239" t="s">
        <v>271</v>
      </c>
      <c r="H540" s="240">
        <v>3</v>
      </c>
      <c r="I540" s="241"/>
      <c r="J540" s="242">
        <f>ROUND(I540*H540,2)</f>
        <v>0</v>
      </c>
      <c r="K540" s="238" t="s">
        <v>175</v>
      </c>
      <c r="L540" s="243"/>
      <c r="M540" s="244" t="s">
        <v>19</v>
      </c>
      <c r="N540" s="245" t="s">
        <v>49</v>
      </c>
      <c r="O540" s="85"/>
      <c r="P540" s="214">
        <f>O540*H540</f>
        <v>0</v>
      </c>
      <c r="Q540" s="214">
        <v>4.0000000000000003E-05</v>
      </c>
      <c r="R540" s="214">
        <f>Q540*H540</f>
        <v>0.00012000000000000002</v>
      </c>
      <c r="S540" s="214">
        <v>0</v>
      </c>
      <c r="T540" s="215">
        <f>S540*H540</f>
        <v>0</v>
      </c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R540" s="216" t="s">
        <v>357</v>
      </c>
      <c r="AT540" s="216" t="s">
        <v>242</v>
      </c>
      <c r="AU540" s="216" t="s">
        <v>88</v>
      </c>
      <c r="AY540" s="18" t="s">
        <v>157</v>
      </c>
      <c r="BE540" s="217">
        <f>IF(N540="základní",J540,0)</f>
        <v>0</v>
      </c>
      <c r="BF540" s="217">
        <f>IF(N540="snížená",J540,0)</f>
        <v>0</v>
      </c>
      <c r="BG540" s="217">
        <f>IF(N540="zákl. přenesená",J540,0)</f>
        <v>0</v>
      </c>
      <c r="BH540" s="217">
        <f>IF(N540="sníž. přenesená",J540,0)</f>
        <v>0</v>
      </c>
      <c r="BI540" s="217">
        <f>IF(N540="nulová",J540,0)</f>
        <v>0</v>
      </c>
      <c r="BJ540" s="18" t="s">
        <v>86</v>
      </c>
      <c r="BK540" s="217">
        <f>ROUND(I540*H540,2)</f>
        <v>0</v>
      </c>
      <c r="BL540" s="18" t="s">
        <v>268</v>
      </c>
      <c r="BM540" s="216" t="s">
        <v>2784</v>
      </c>
    </row>
    <row r="541" s="13" customFormat="1">
      <c r="A541" s="13"/>
      <c r="B541" s="225"/>
      <c r="C541" s="226"/>
      <c r="D541" s="223" t="s">
        <v>170</v>
      </c>
      <c r="E541" s="227" t="s">
        <v>19</v>
      </c>
      <c r="F541" s="228" t="s">
        <v>1802</v>
      </c>
      <c r="G541" s="226"/>
      <c r="H541" s="229">
        <v>3</v>
      </c>
      <c r="I541" s="230"/>
      <c r="J541" s="226"/>
      <c r="K541" s="226"/>
      <c r="L541" s="231"/>
      <c r="M541" s="232"/>
      <c r="N541" s="233"/>
      <c r="O541" s="233"/>
      <c r="P541" s="233"/>
      <c r="Q541" s="233"/>
      <c r="R541" s="233"/>
      <c r="S541" s="233"/>
      <c r="T541" s="234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35" t="s">
        <v>170</v>
      </c>
      <c r="AU541" s="235" t="s">
        <v>88</v>
      </c>
      <c r="AV541" s="13" t="s">
        <v>88</v>
      </c>
      <c r="AW541" s="13" t="s">
        <v>37</v>
      </c>
      <c r="AX541" s="13" t="s">
        <v>78</v>
      </c>
      <c r="AY541" s="235" t="s">
        <v>157</v>
      </c>
    </row>
    <row r="542" s="2" customFormat="1" ht="16.5" customHeight="1">
      <c r="A542" s="39"/>
      <c r="B542" s="40"/>
      <c r="C542" s="236" t="s">
        <v>1077</v>
      </c>
      <c r="D542" s="236" t="s">
        <v>242</v>
      </c>
      <c r="E542" s="237" t="s">
        <v>1804</v>
      </c>
      <c r="F542" s="238" t="s">
        <v>1805</v>
      </c>
      <c r="G542" s="239" t="s">
        <v>271</v>
      </c>
      <c r="H542" s="240">
        <v>3</v>
      </c>
      <c r="I542" s="241"/>
      <c r="J542" s="242">
        <f>ROUND(I542*H542,2)</f>
        <v>0</v>
      </c>
      <c r="K542" s="238" t="s">
        <v>175</v>
      </c>
      <c r="L542" s="243"/>
      <c r="M542" s="244" t="s">
        <v>19</v>
      </c>
      <c r="N542" s="245" t="s">
        <v>49</v>
      </c>
      <c r="O542" s="85"/>
      <c r="P542" s="214">
        <f>O542*H542</f>
        <v>0</v>
      </c>
      <c r="Q542" s="214">
        <v>3.0000000000000001E-05</v>
      </c>
      <c r="R542" s="214">
        <f>Q542*H542</f>
        <v>9.0000000000000006E-05</v>
      </c>
      <c r="S542" s="214">
        <v>0</v>
      </c>
      <c r="T542" s="215">
        <f>S542*H542</f>
        <v>0</v>
      </c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R542" s="216" t="s">
        <v>357</v>
      </c>
      <c r="AT542" s="216" t="s">
        <v>242</v>
      </c>
      <c r="AU542" s="216" t="s">
        <v>88</v>
      </c>
      <c r="AY542" s="18" t="s">
        <v>157</v>
      </c>
      <c r="BE542" s="217">
        <f>IF(N542="základní",J542,0)</f>
        <v>0</v>
      </c>
      <c r="BF542" s="217">
        <f>IF(N542="snížená",J542,0)</f>
        <v>0</v>
      </c>
      <c r="BG542" s="217">
        <f>IF(N542="zákl. přenesená",J542,0)</f>
        <v>0</v>
      </c>
      <c r="BH542" s="217">
        <f>IF(N542="sníž. přenesená",J542,0)</f>
        <v>0</v>
      </c>
      <c r="BI542" s="217">
        <f>IF(N542="nulová",J542,0)</f>
        <v>0</v>
      </c>
      <c r="BJ542" s="18" t="s">
        <v>86</v>
      </c>
      <c r="BK542" s="217">
        <f>ROUND(I542*H542,2)</f>
        <v>0</v>
      </c>
      <c r="BL542" s="18" t="s">
        <v>268</v>
      </c>
      <c r="BM542" s="216" t="s">
        <v>2785</v>
      </c>
    </row>
    <row r="543" s="13" customFormat="1">
      <c r="A543" s="13"/>
      <c r="B543" s="225"/>
      <c r="C543" s="226"/>
      <c r="D543" s="223" t="s">
        <v>170</v>
      </c>
      <c r="E543" s="227" t="s">
        <v>19</v>
      </c>
      <c r="F543" s="228" t="s">
        <v>1802</v>
      </c>
      <c r="G543" s="226"/>
      <c r="H543" s="229">
        <v>3</v>
      </c>
      <c r="I543" s="230"/>
      <c r="J543" s="226"/>
      <c r="K543" s="226"/>
      <c r="L543" s="231"/>
      <c r="M543" s="232"/>
      <c r="N543" s="233"/>
      <c r="O543" s="233"/>
      <c r="P543" s="233"/>
      <c r="Q543" s="233"/>
      <c r="R543" s="233"/>
      <c r="S543" s="233"/>
      <c r="T543" s="234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35" t="s">
        <v>170</v>
      </c>
      <c r="AU543" s="235" t="s">
        <v>88</v>
      </c>
      <c r="AV543" s="13" t="s">
        <v>88</v>
      </c>
      <c r="AW543" s="13" t="s">
        <v>37</v>
      </c>
      <c r="AX543" s="13" t="s">
        <v>78</v>
      </c>
      <c r="AY543" s="235" t="s">
        <v>157</v>
      </c>
    </row>
    <row r="544" s="2" customFormat="1" ht="16.5" customHeight="1">
      <c r="A544" s="39"/>
      <c r="B544" s="40"/>
      <c r="C544" s="236" t="s">
        <v>1082</v>
      </c>
      <c r="D544" s="236" t="s">
        <v>242</v>
      </c>
      <c r="E544" s="237" t="s">
        <v>1808</v>
      </c>
      <c r="F544" s="238" t="s">
        <v>1809</v>
      </c>
      <c r="G544" s="239" t="s">
        <v>271</v>
      </c>
      <c r="H544" s="240">
        <v>3</v>
      </c>
      <c r="I544" s="241"/>
      <c r="J544" s="242">
        <f>ROUND(I544*H544,2)</f>
        <v>0</v>
      </c>
      <c r="K544" s="238" t="s">
        <v>175</v>
      </c>
      <c r="L544" s="243"/>
      <c r="M544" s="244" t="s">
        <v>19</v>
      </c>
      <c r="N544" s="245" t="s">
        <v>49</v>
      </c>
      <c r="O544" s="85"/>
      <c r="P544" s="214">
        <f>O544*H544</f>
        <v>0</v>
      </c>
      <c r="Q544" s="214">
        <v>1.0000000000000001E-05</v>
      </c>
      <c r="R544" s="214">
        <f>Q544*H544</f>
        <v>3.0000000000000004E-05</v>
      </c>
      <c r="S544" s="214">
        <v>0</v>
      </c>
      <c r="T544" s="215">
        <f>S544*H544</f>
        <v>0</v>
      </c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R544" s="216" t="s">
        <v>357</v>
      </c>
      <c r="AT544" s="216" t="s">
        <v>242</v>
      </c>
      <c r="AU544" s="216" t="s">
        <v>88</v>
      </c>
      <c r="AY544" s="18" t="s">
        <v>157</v>
      </c>
      <c r="BE544" s="217">
        <f>IF(N544="základní",J544,0)</f>
        <v>0</v>
      </c>
      <c r="BF544" s="217">
        <f>IF(N544="snížená",J544,0)</f>
        <v>0</v>
      </c>
      <c r="BG544" s="217">
        <f>IF(N544="zákl. přenesená",J544,0)</f>
        <v>0</v>
      </c>
      <c r="BH544" s="217">
        <f>IF(N544="sníž. přenesená",J544,0)</f>
        <v>0</v>
      </c>
      <c r="BI544" s="217">
        <f>IF(N544="nulová",J544,0)</f>
        <v>0</v>
      </c>
      <c r="BJ544" s="18" t="s">
        <v>86</v>
      </c>
      <c r="BK544" s="217">
        <f>ROUND(I544*H544,2)</f>
        <v>0</v>
      </c>
      <c r="BL544" s="18" t="s">
        <v>268</v>
      </c>
      <c r="BM544" s="216" t="s">
        <v>2786</v>
      </c>
    </row>
    <row r="545" s="13" customFormat="1">
      <c r="A545" s="13"/>
      <c r="B545" s="225"/>
      <c r="C545" s="226"/>
      <c r="D545" s="223" t="s">
        <v>170</v>
      </c>
      <c r="E545" s="227" t="s">
        <v>19</v>
      </c>
      <c r="F545" s="228" t="s">
        <v>1802</v>
      </c>
      <c r="G545" s="226"/>
      <c r="H545" s="229">
        <v>3</v>
      </c>
      <c r="I545" s="230"/>
      <c r="J545" s="226"/>
      <c r="K545" s="226"/>
      <c r="L545" s="231"/>
      <c r="M545" s="232"/>
      <c r="N545" s="233"/>
      <c r="O545" s="233"/>
      <c r="P545" s="233"/>
      <c r="Q545" s="233"/>
      <c r="R545" s="233"/>
      <c r="S545" s="233"/>
      <c r="T545" s="234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5" t="s">
        <v>170</v>
      </c>
      <c r="AU545" s="235" t="s">
        <v>88</v>
      </c>
      <c r="AV545" s="13" t="s">
        <v>88</v>
      </c>
      <c r="AW545" s="13" t="s">
        <v>37</v>
      </c>
      <c r="AX545" s="13" t="s">
        <v>78</v>
      </c>
      <c r="AY545" s="235" t="s">
        <v>157</v>
      </c>
    </row>
    <row r="546" s="2" customFormat="1" ht="24.15" customHeight="1">
      <c r="A546" s="39"/>
      <c r="B546" s="40"/>
      <c r="C546" s="205" t="s">
        <v>1087</v>
      </c>
      <c r="D546" s="205" t="s">
        <v>159</v>
      </c>
      <c r="E546" s="206" t="s">
        <v>1839</v>
      </c>
      <c r="F546" s="207" t="s">
        <v>1840</v>
      </c>
      <c r="G546" s="208" t="s">
        <v>271</v>
      </c>
      <c r="H546" s="209">
        <v>3</v>
      </c>
      <c r="I546" s="210"/>
      <c r="J546" s="211">
        <f>ROUND(I546*H546,2)</f>
        <v>0</v>
      </c>
      <c r="K546" s="207" t="s">
        <v>175</v>
      </c>
      <c r="L546" s="45"/>
      <c r="M546" s="212" t="s">
        <v>19</v>
      </c>
      <c r="N546" s="213" t="s">
        <v>49</v>
      </c>
      <c r="O546" s="85"/>
      <c r="P546" s="214">
        <f>O546*H546</f>
        <v>0</v>
      </c>
      <c r="Q546" s="214">
        <v>0</v>
      </c>
      <c r="R546" s="214">
        <f>Q546*H546</f>
        <v>0</v>
      </c>
      <c r="S546" s="214">
        <v>0</v>
      </c>
      <c r="T546" s="215">
        <f>S546*H546</f>
        <v>0</v>
      </c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R546" s="216" t="s">
        <v>268</v>
      </c>
      <c r="AT546" s="216" t="s">
        <v>159</v>
      </c>
      <c r="AU546" s="216" t="s">
        <v>88</v>
      </c>
      <c r="AY546" s="18" t="s">
        <v>157</v>
      </c>
      <c r="BE546" s="217">
        <f>IF(N546="základní",J546,0)</f>
        <v>0</v>
      </c>
      <c r="BF546" s="217">
        <f>IF(N546="snížená",J546,0)</f>
        <v>0</v>
      </c>
      <c r="BG546" s="217">
        <f>IF(N546="zákl. přenesená",J546,0)</f>
        <v>0</v>
      </c>
      <c r="BH546" s="217">
        <f>IF(N546="sníž. přenesená",J546,0)</f>
        <v>0</v>
      </c>
      <c r="BI546" s="217">
        <f>IF(N546="nulová",J546,0)</f>
        <v>0</v>
      </c>
      <c r="BJ546" s="18" t="s">
        <v>86</v>
      </c>
      <c r="BK546" s="217">
        <f>ROUND(I546*H546,2)</f>
        <v>0</v>
      </c>
      <c r="BL546" s="18" t="s">
        <v>268</v>
      </c>
      <c r="BM546" s="216" t="s">
        <v>2787</v>
      </c>
    </row>
    <row r="547" s="2" customFormat="1">
      <c r="A547" s="39"/>
      <c r="B547" s="40"/>
      <c r="C547" s="41"/>
      <c r="D547" s="218" t="s">
        <v>166</v>
      </c>
      <c r="E547" s="41"/>
      <c r="F547" s="219" t="s">
        <v>1842</v>
      </c>
      <c r="G547" s="41"/>
      <c r="H547" s="41"/>
      <c r="I547" s="220"/>
      <c r="J547" s="41"/>
      <c r="K547" s="41"/>
      <c r="L547" s="45"/>
      <c r="M547" s="221"/>
      <c r="N547" s="222"/>
      <c r="O547" s="85"/>
      <c r="P547" s="85"/>
      <c r="Q547" s="85"/>
      <c r="R547" s="85"/>
      <c r="S547" s="85"/>
      <c r="T547" s="86"/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T547" s="18" t="s">
        <v>166</v>
      </c>
      <c r="AU547" s="18" t="s">
        <v>88</v>
      </c>
    </row>
    <row r="548" s="2" customFormat="1" ht="16.5" customHeight="1">
      <c r="A548" s="39"/>
      <c r="B548" s="40"/>
      <c r="C548" s="236" t="s">
        <v>1091</v>
      </c>
      <c r="D548" s="236" t="s">
        <v>242</v>
      </c>
      <c r="E548" s="237" t="s">
        <v>1844</v>
      </c>
      <c r="F548" s="238" t="s">
        <v>1845</v>
      </c>
      <c r="G548" s="239" t="s">
        <v>271</v>
      </c>
      <c r="H548" s="240">
        <v>3</v>
      </c>
      <c r="I548" s="241"/>
      <c r="J548" s="242">
        <f>ROUND(I548*H548,2)</f>
        <v>0</v>
      </c>
      <c r="K548" s="238" t="s">
        <v>175</v>
      </c>
      <c r="L548" s="243"/>
      <c r="M548" s="244" t="s">
        <v>19</v>
      </c>
      <c r="N548" s="245" t="s">
        <v>49</v>
      </c>
      <c r="O548" s="85"/>
      <c r="P548" s="214">
        <f>O548*H548</f>
        <v>0</v>
      </c>
      <c r="Q548" s="214">
        <v>0.00010000000000000001</v>
      </c>
      <c r="R548" s="214">
        <f>Q548*H548</f>
        <v>0.00030000000000000003</v>
      </c>
      <c r="S548" s="214">
        <v>0</v>
      </c>
      <c r="T548" s="215">
        <f>S548*H548</f>
        <v>0</v>
      </c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R548" s="216" t="s">
        <v>357</v>
      </c>
      <c r="AT548" s="216" t="s">
        <v>242</v>
      </c>
      <c r="AU548" s="216" t="s">
        <v>88</v>
      </c>
      <c r="AY548" s="18" t="s">
        <v>157</v>
      </c>
      <c r="BE548" s="217">
        <f>IF(N548="základní",J548,0)</f>
        <v>0</v>
      </c>
      <c r="BF548" s="217">
        <f>IF(N548="snížená",J548,0)</f>
        <v>0</v>
      </c>
      <c r="BG548" s="217">
        <f>IF(N548="zákl. přenesená",J548,0)</f>
        <v>0</v>
      </c>
      <c r="BH548" s="217">
        <f>IF(N548="sníž. přenesená",J548,0)</f>
        <v>0</v>
      </c>
      <c r="BI548" s="217">
        <f>IF(N548="nulová",J548,0)</f>
        <v>0</v>
      </c>
      <c r="BJ548" s="18" t="s">
        <v>86</v>
      </c>
      <c r="BK548" s="217">
        <f>ROUND(I548*H548,2)</f>
        <v>0</v>
      </c>
      <c r="BL548" s="18" t="s">
        <v>268</v>
      </c>
      <c r="BM548" s="216" t="s">
        <v>2788</v>
      </c>
    </row>
    <row r="549" s="13" customFormat="1">
      <c r="A549" s="13"/>
      <c r="B549" s="225"/>
      <c r="C549" s="226"/>
      <c r="D549" s="223" t="s">
        <v>170</v>
      </c>
      <c r="E549" s="227" t="s">
        <v>19</v>
      </c>
      <c r="F549" s="228" t="s">
        <v>1802</v>
      </c>
      <c r="G549" s="226"/>
      <c r="H549" s="229">
        <v>3</v>
      </c>
      <c r="I549" s="230"/>
      <c r="J549" s="226"/>
      <c r="K549" s="226"/>
      <c r="L549" s="231"/>
      <c r="M549" s="232"/>
      <c r="N549" s="233"/>
      <c r="O549" s="233"/>
      <c r="P549" s="233"/>
      <c r="Q549" s="233"/>
      <c r="R549" s="233"/>
      <c r="S549" s="233"/>
      <c r="T549" s="234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35" t="s">
        <v>170</v>
      </c>
      <c r="AU549" s="235" t="s">
        <v>88</v>
      </c>
      <c r="AV549" s="13" t="s">
        <v>88</v>
      </c>
      <c r="AW549" s="13" t="s">
        <v>37</v>
      </c>
      <c r="AX549" s="13" t="s">
        <v>78</v>
      </c>
      <c r="AY549" s="235" t="s">
        <v>157</v>
      </c>
    </row>
    <row r="550" s="2" customFormat="1" ht="24.15" customHeight="1">
      <c r="A550" s="39"/>
      <c r="B550" s="40"/>
      <c r="C550" s="205" t="s">
        <v>1097</v>
      </c>
      <c r="D550" s="205" t="s">
        <v>159</v>
      </c>
      <c r="E550" s="206" t="s">
        <v>1858</v>
      </c>
      <c r="F550" s="207" t="s">
        <v>1859</v>
      </c>
      <c r="G550" s="208" t="s">
        <v>271</v>
      </c>
      <c r="H550" s="209">
        <v>2</v>
      </c>
      <c r="I550" s="210"/>
      <c r="J550" s="211">
        <f>ROUND(I550*H550,2)</f>
        <v>0</v>
      </c>
      <c r="K550" s="207" t="s">
        <v>175</v>
      </c>
      <c r="L550" s="45"/>
      <c r="M550" s="212" t="s">
        <v>19</v>
      </c>
      <c r="N550" s="213" t="s">
        <v>49</v>
      </c>
      <c r="O550" s="85"/>
      <c r="P550" s="214">
        <f>O550*H550</f>
        <v>0</v>
      </c>
      <c r="Q550" s="214">
        <v>0</v>
      </c>
      <c r="R550" s="214">
        <f>Q550*H550</f>
        <v>0</v>
      </c>
      <c r="S550" s="214">
        <v>0</v>
      </c>
      <c r="T550" s="215">
        <f>S550*H550</f>
        <v>0</v>
      </c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R550" s="216" t="s">
        <v>268</v>
      </c>
      <c r="AT550" s="216" t="s">
        <v>159</v>
      </c>
      <c r="AU550" s="216" t="s">
        <v>88</v>
      </c>
      <c r="AY550" s="18" t="s">
        <v>157</v>
      </c>
      <c r="BE550" s="217">
        <f>IF(N550="základní",J550,0)</f>
        <v>0</v>
      </c>
      <c r="BF550" s="217">
        <f>IF(N550="snížená",J550,0)</f>
        <v>0</v>
      </c>
      <c r="BG550" s="217">
        <f>IF(N550="zákl. přenesená",J550,0)</f>
        <v>0</v>
      </c>
      <c r="BH550" s="217">
        <f>IF(N550="sníž. přenesená",J550,0)</f>
        <v>0</v>
      </c>
      <c r="BI550" s="217">
        <f>IF(N550="nulová",J550,0)</f>
        <v>0</v>
      </c>
      <c r="BJ550" s="18" t="s">
        <v>86</v>
      </c>
      <c r="BK550" s="217">
        <f>ROUND(I550*H550,2)</f>
        <v>0</v>
      </c>
      <c r="BL550" s="18" t="s">
        <v>268</v>
      </c>
      <c r="BM550" s="216" t="s">
        <v>2789</v>
      </c>
    </row>
    <row r="551" s="2" customFormat="1">
      <c r="A551" s="39"/>
      <c r="B551" s="40"/>
      <c r="C551" s="41"/>
      <c r="D551" s="218" t="s">
        <v>166</v>
      </c>
      <c r="E551" s="41"/>
      <c r="F551" s="219" t="s">
        <v>1861</v>
      </c>
      <c r="G551" s="41"/>
      <c r="H551" s="41"/>
      <c r="I551" s="220"/>
      <c r="J551" s="41"/>
      <c r="K551" s="41"/>
      <c r="L551" s="45"/>
      <c r="M551" s="221"/>
      <c r="N551" s="222"/>
      <c r="O551" s="85"/>
      <c r="P551" s="85"/>
      <c r="Q551" s="85"/>
      <c r="R551" s="85"/>
      <c r="S551" s="85"/>
      <c r="T551" s="86"/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T551" s="18" t="s">
        <v>166</v>
      </c>
      <c r="AU551" s="18" t="s">
        <v>88</v>
      </c>
    </row>
    <row r="552" s="2" customFormat="1" ht="16.5" customHeight="1">
      <c r="A552" s="39"/>
      <c r="B552" s="40"/>
      <c r="C552" s="236" t="s">
        <v>1102</v>
      </c>
      <c r="D552" s="236" t="s">
        <v>242</v>
      </c>
      <c r="E552" s="237" t="s">
        <v>1868</v>
      </c>
      <c r="F552" s="238" t="s">
        <v>1869</v>
      </c>
      <c r="G552" s="239" t="s">
        <v>271</v>
      </c>
      <c r="H552" s="240">
        <v>2</v>
      </c>
      <c r="I552" s="241"/>
      <c r="J552" s="242">
        <f>ROUND(I552*H552,2)</f>
        <v>0</v>
      </c>
      <c r="K552" s="238" t="s">
        <v>19</v>
      </c>
      <c r="L552" s="243"/>
      <c r="M552" s="244" t="s">
        <v>19</v>
      </c>
      <c r="N552" s="245" t="s">
        <v>49</v>
      </c>
      <c r="O552" s="85"/>
      <c r="P552" s="214">
        <f>O552*H552</f>
        <v>0</v>
      </c>
      <c r="Q552" s="214">
        <v>0</v>
      </c>
      <c r="R552" s="214">
        <f>Q552*H552</f>
        <v>0</v>
      </c>
      <c r="S552" s="214">
        <v>0</v>
      </c>
      <c r="T552" s="215">
        <f>S552*H552</f>
        <v>0</v>
      </c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R552" s="216" t="s">
        <v>357</v>
      </c>
      <c r="AT552" s="216" t="s">
        <v>242</v>
      </c>
      <c r="AU552" s="216" t="s">
        <v>88</v>
      </c>
      <c r="AY552" s="18" t="s">
        <v>157</v>
      </c>
      <c r="BE552" s="217">
        <f>IF(N552="základní",J552,0)</f>
        <v>0</v>
      </c>
      <c r="BF552" s="217">
        <f>IF(N552="snížená",J552,0)</f>
        <v>0</v>
      </c>
      <c r="BG552" s="217">
        <f>IF(N552="zákl. přenesená",J552,0)</f>
        <v>0</v>
      </c>
      <c r="BH552" s="217">
        <f>IF(N552="sníž. přenesená",J552,0)</f>
        <v>0</v>
      </c>
      <c r="BI552" s="217">
        <f>IF(N552="nulová",J552,0)</f>
        <v>0</v>
      </c>
      <c r="BJ552" s="18" t="s">
        <v>86</v>
      </c>
      <c r="BK552" s="217">
        <f>ROUND(I552*H552,2)</f>
        <v>0</v>
      </c>
      <c r="BL552" s="18" t="s">
        <v>268</v>
      </c>
      <c r="BM552" s="216" t="s">
        <v>2790</v>
      </c>
    </row>
    <row r="553" s="13" customFormat="1">
      <c r="A553" s="13"/>
      <c r="B553" s="225"/>
      <c r="C553" s="226"/>
      <c r="D553" s="223" t="s">
        <v>170</v>
      </c>
      <c r="E553" s="227" t="s">
        <v>19</v>
      </c>
      <c r="F553" s="228" t="s">
        <v>2791</v>
      </c>
      <c r="G553" s="226"/>
      <c r="H553" s="229">
        <v>2</v>
      </c>
      <c r="I553" s="230"/>
      <c r="J553" s="226"/>
      <c r="K553" s="226"/>
      <c r="L553" s="231"/>
      <c r="M553" s="232"/>
      <c r="N553" s="233"/>
      <c r="O553" s="233"/>
      <c r="P553" s="233"/>
      <c r="Q553" s="233"/>
      <c r="R553" s="233"/>
      <c r="S553" s="233"/>
      <c r="T553" s="234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35" t="s">
        <v>170</v>
      </c>
      <c r="AU553" s="235" t="s">
        <v>88</v>
      </c>
      <c r="AV553" s="13" t="s">
        <v>88</v>
      </c>
      <c r="AW553" s="13" t="s">
        <v>37</v>
      </c>
      <c r="AX553" s="13" t="s">
        <v>78</v>
      </c>
      <c r="AY553" s="235" t="s">
        <v>157</v>
      </c>
    </row>
    <row r="554" s="2" customFormat="1" ht="24.15" customHeight="1">
      <c r="A554" s="39"/>
      <c r="B554" s="40"/>
      <c r="C554" s="205" t="s">
        <v>1108</v>
      </c>
      <c r="D554" s="205" t="s">
        <v>159</v>
      </c>
      <c r="E554" s="206" t="s">
        <v>1872</v>
      </c>
      <c r="F554" s="207" t="s">
        <v>1873</v>
      </c>
      <c r="G554" s="208" t="s">
        <v>320</v>
      </c>
      <c r="H554" s="209">
        <v>14.5</v>
      </c>
      <c r="I554" s="210"/>
      <c r="J554" s="211">
        <f>ROUND(I554*H554,2)</f>
        <v>0</v>
      </c>
      <c r="K554" s="207" t="s">
        <v>175</v>
      </c>
      <c r="L554" s="45"/>
      <c r="M554" s="212" t="s">
        <v>19</v>
      </c>
      <c r="N554" s="213" t="s">
        <v>49</v>
      </c>
      <c r="O554" s="85"/>
      <c r="P554" s="214">
        <f>O554*H554</f>
        <v>0</v>
      </c>
      <c r="Q554" s="214">
        <v>0</v>
      </c>
      <c r="R554" s="214">
        <f>Q554*H554</f>
        <v>0</v>
      </c>
      <c r="S554" s="214">
        <v>0</v>
      </c>
      <c r="T554" s="215">
        <f>S554*H554</f>
        <v>0</v>
      </c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R554" s="216" t="s">
        <v>268</v>
      </c>
      <c r="AT554" s="216" t="s">
        <v>159</v>
      </c>
      <c r="AU554" s="216" t="s">
        <v>88</v>
      </c>
      <c r="AY554" s="18" t="s">
        <v>157</v>
      </c>
      <c r="BE554" s="217">
        <f>IF(N554="základní",J554,0)</f>
        <v>0</v>
      </c>
      <c r="BF554" s="217">
        <f>IF(N554="snížená",J554,0)</f>
        <v>0</v>
      </c>
      <c r="BG554" s="217">
        <f>IF(N554="zákl. přenesená",J554,0)</f>
        <v>0</v>
      </c>
      <c r="BH554" s="217">
        <f>IF(N554="sníž. přenesená",J554,0)</f>
        <v>0</v>
      </c>
      <c r="BI554" s="217">
        <f>IF(N554="nulová",J554,0)</f>
        <v>0</v>
      </c>
      <c r="BJ554" s="18" t="s">
        <v>86</v>
      </c>
      <c r="BK554" s="217">
        <f>ROUND(I554*H554,2)</f>
        <v>0</v>
      </c>
      <c r="BL554" s="18" t="s">
        <v>268</v>
      </c>
      <c r="BM554" s="216" t="s">
        <v>2792</v>
      </c>
    </row>
    <row r="555" s="2" customFormat="1">
      <c r="A555" s="39"/>
      <c r="B555" s="40"/>
      <c r="C555" s="41"/>
      <c r="D555" s="218" t="s">
        <v>166</v>
      </c>
      <c r="E555" s="41"/>
      <c r="F555" s="219" t="s">
        <v>1875</v>
      </c>
      <c r="G555" s="41"/>
      <c r="H555" s="41"/>
      <c r="I555" s="220"/>
      <c r="J555" s="41"/>
      <c r="K555" s="41"/>
      <c r="L555" s="45"/>
      <c r="M555" s="221"/>
      <c r="N555" s="222"/>
      <c r="O555" s="85"/>
      <c r="P555" s="85"/>
      <c r="Q555" s="85"/>
      <c r="R555" s="85"/>
      <c r="S555" s="85"/>
      <c r="T555" s="86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T555" s="18" t="s">
        <v>166</v>
      </c>
      <c r="AU555" s="18" t="s">
        <v>88</v>
      </c>
    </row>
    <row r="556" s="13" customFormat="1">
      <c r="A556" s="13"/>
      <c r="B556" s="225"/>
      <c r="C556" s="226"/>
      <c r="D556" s="223" t="s">
        <v>170</v>
      </c>
      <c r="E556" s="227" t="s">
        <v>19</v>
      </c>
      <c r="F556" s="228" t="s">
        <v>2793</v>
      </c>
      <c r="G556" s="226"/>
      <c r="H556" s="229">
        <v>14.5</v>
      </c>
      <c r="I556" s="230"/>
      <c r="J556" s="226"/>
      <c r="K556" s="226"/>
      <c r="L556" s="231"/>
      <c r="M556" s="232"/>
      <c r="N556" s="233"/>
      <c r="O556" s="233"/>
      <c r="P556" s="233"/>
      <c r="Q556" s="233"/>
      <c r="R556" s="233"/>
      <c r="S556" s="233"/>
      <c r="T556" s="234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35" t="s">
        <v>170</v>
      </c>
      <c r="AU556" s="235" t="s">
        <v>88</v>
      </c>
      <c r="AV556" s="13" t="s">
        <v>88</v>
      </c>
      <c r="AW556" s="13" t="s">
        <v>37</v>
      </c>
      <c r="AX556" s="13" t="s">
        <v>78</v>
      </c>
      <c r="AY556" s="235" t="s">
        <v>157</v>
      </c>
    </row>
    <row r="557" s="2" customFormat="1" ht="16.5" customHeight="1">
      <c r="A557" s="39"/>
      <c r="B557" s="40"/>
      <c r="C557" s="236" t="s">
        <v>1113</v>
      </c>
      <c r="D557" s="236" t="s">
        <v>242</v>
      </c>
      <c r="E557" s="237" t="s">
        <v>1878</v>
      </c>
      <c r="F557" s="238" t="s">
        <v>1879</v>
      </c>
      <c r="G557" s="239" t="s">
        <v>1880</v>
      </c>
      <c r="H557" s="240">
        <v>14.464</v>
      </c>
      <c r="I557" s="241"/>
      <c r="J557" s="242">
        <f>ROUND(I557*H557,2)</f>
        <v>0</v>
      </c>
      <c r="K557" s="238" t="s">
        <v>175</v>
      </c>
      <c r="L557" s="243"/>
      <c r="M557" s="244" t="s">
        <v>19</v>
      </c>
      <c r="N557" s="245" t="s">
        <v>49</v>
      </c>
      <c r="O557" s="85"/>
      <c r="P557" s="214">
        <f>O557*H557</f>
        <v>0</v>
      </c>
      <c r="Q557" s="214">
        <v>0.001</v>
      </c>
      <c r="R557" s="214">
        <f>Q557*H557</f>
        <v>0.014464000000000001</v>
      </c>
      <c r="S557" s="214">
        <v>0</v>
      </c>
      <c r="T557" s="215">
        <f>S557*H557</f>
        <v>0</v>
      </c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R557" s="216" t="s">
        <v>357</v>
      </c>
      <c r="AT557" s="216" t="s">
        <v>242</v>
      </c>
      <c r="AU557" s="216" t="s">
        <v>88</v>
      </c>
      <c r="AY557" s="18" t="s">
        <v>157</v>
      </c>
      <c r="BE557" s="217">
        <f>IF(N557="základní",J557,0)</f>
        <v>0</v>
      </c>
      <c r="BF557" s="217">
        <f>IF(N557="snížená",J557,0)</f>
        <v>0</v>
      </c>
      <c r="BG557" s="217">
        <f>IF(N557="zákl. přenesená",J557,0)</f>
        <v>0</v>
      </c>
      <c r="BH557" s="217">
        <f>IF(N557="sníž. přenesená",J557,0)</f>
        <v>0</v>
      </c>
      <c r="BI557" s="217">
        <f>IF(N557="nulová",J557,0)</f>
        <v>0</v>
      </c>
      <c r="BJ557" s="18" t="s">
        <v>86</v>
      </c>
      <c r="BK557" s="217">
        <f>ROUND(I557*H557,2)</f>
        <v>0</v>
      </c>
      <c r="BL557" s="18" t="s">
        <v>268</v>
      </c>
      <c r="BM557" s="216" t="s">
        <v>2794</v>
      </c>
    </row>
    <row r="558" s="13" customFormat="1">
      <c r="A558" s="13"/>
      <c r="B558" s="225"/>
      <c r="C558" s="226"/>
      <c r="D558" s="223" t="s">
        <v>170</v>
      </c>
      <c r="E558" s="227" t="s">
        <v>19</v>
      </c>
      <c r="F558" s="228" t="s">
        <v>2795</v>
      </c>
      <c r="G558" s="226"/>
      <c r="H558" s="229">
        <v>13.775</v>
      </c>
      <c r="I558" s="230"/>
      <c r="J558" s="226"/>
      <c r="K558" s="226"/>
      <c r="L558" s="231"/>
      <c r="M558" s="232"/>
      <c r="N558" s="233"/>
      <c r="O558" s="233"/>
      <c r="P558" s="233"/>
      <c r="Q558" s="233"/>
      <c r="R558" s="233"/>
      <c r="S558" s="233"/>
      <c r="T558" s="234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35" t="s">
        <v>170</v>
      </c>
      <c r="AU558" s="235" t="s">
        <v>88</v>
      </c>
      <c r="AV558" s="13" t="s">
        <v>88</v>
      </c>
      <c r="AW558" s="13" t="s">
        <v>37</v>
      </c>
      <c r="AX558" s="13" t="s">
        <v>78</v>
      </c>
      <c r="AY558" s="235" t="s">
        <v>157</v>
      </c>
    </row>
    <row r="559" s="13" customFormat="1">
      <c r="A559" s="13"/>
      <c r="B559" s="225"/>
      <c r="C559" s="226"/>
      <c r="D559" s="223" t="s">
        <v>170</v>
      </c>
      <c r="E559" s="226"/>
      <c r="F559" s="228" t="s">
        <v>2796</v>
      </c>
      <c r="G559" s="226"/>
      <c r="H559" s="229">
        <v>14.464</v>
      </c>
      <c r="I559" s="230"/>
      <c r="J559" s="226"/>
      <c r="K559" s="226"/>
      <c r="L559" s="231"/>
      <c r="M559" s="232"/>
      <c r="N559" s="233"/>
      <c r="O559" s="233"/>
      <c r="P559" s="233"/>
      <c r="Q559" s="233"/>
      <c r="R559" s="233"/>
      <c r="S559" s="233"/>
      <c r="T559" s="234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35" t="s">
        <v>170</v>
      </c>
      <c r="AU559" s="235" t="s">
        <v>88</v>
      </c>
      <c r="AV559" s="13" t="s">
        <v>88</v>
      </c>
      <c r="AW559" s="13" t="s">
        <v>4</v>
      </c>
      <c r="AX559" s="13" t="s">
        <v>86</v>
      </c>
      <c r="AY559" s="235" t="s">
        <v>157</v>
      </c>
    </row>
    <row r="560" s="2" customFormat="1" ht="16.5" customHeight="1">
      <c r="A560" s="39"/>
      <c r="B560" s="40"/>
      <c r="C560" s="205" t="s">
        <v>1119</v>
      </c>
      <c r="D560" s="205" t="s">
        <v>159</v>
      </c>
      <c r="E560" s="206" t="s">
        <v>1885</v>
      </c>
      <c r="F560" s="207" t="s">
        <v>1886</v>
      </c>
      <c r="G560" s="208" t="s">
        <v>271</v>
      </c>
      <c r="H560" s="209">
        <v>4</v>
      </c>
      <c r="I560" s="210"/>
      <c r="J560" s="211">
        <f>ROUND(I560*H560,2)</f>
        <v>0</v>
      </c>
      <c r="K560" s="207" t="s">
        <v>175</v>
      </c>
      <c r="L560" s="45"/>
      <c r="M560" s="212" t="s">
        <v>19</v>
      </c>
      <c r="N560" s="213" t="s">
        <v>49</v>
      </c>
      <c r="O560" s="85"/>
      <c r="P560" s="214">
        <f>O560*H560</f>
        <v>0</v>
      </c>
      <c r="Q560" s="214">
        <v>0</v>
      </c>
      <c r="R560" s="214">
        <f>Q560*H560</f>
        <v>0</v>
      </c>
      <c r="S560" s="214">
        <v>0</v>
      </c>
      <c r="T560" s="215">
        <f>S560*H560</f>
        <v>0</v>
      </c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R560" s="216" t="s">
        <v>268</v>
      </c>
      <c r="AT560" s="216" t="s">
        <v>159</v>
      </c>
      <c r="AU560" s="216" t="s">
        <v>88</v>
      </c>
      <c r="AY560" s="18" t="s">
        <v>157</v>
      </c>
      <c r="BE560" s="217">
        <f>IF(N560="základní",J560,0)</f>
        <v>0</v>
      </c>
      <c r="BF560" s="217">
        <f>IF(N560="snížená",J560,0)</f>
        <v>0</v>
      </c>
      <c r="BG560" s="217">
        <f>IF(N560="zákl. přenesená",J560,0)</f>
        <v>0</v>
      </c>
      <c r="BH560" s="217">
        <f>IF(N560="sníž. přenesená",J560,0)</f>
        <v>0</v>
      </c>
      <c r="BI560" s="217">
        <f>IF(N560="nulová",J560,0)</f>
        <v>0</v>
      </c>
      <c r="BJ560" s="18" t="s">
        <v>86</v>
      </c>
      <c r="BK560" s="217">
        <f>ROUND(I560*H560,2)</f>
        <v>0</v>
      </c>
      <c r="BL560" s="18" t="s">
        <v>268</v>
      </c>
      <c r="BM560" s="216" t="s">
        <v>2797</v>
      </c>
    </row>
    <row r="561" s="2" customFormat="1">
      <c r="A561" s="39"/>
      <c r="B561" s="40"/>
      <c r="C561" s="41"/>
      <c r="D561" s="218" t="s">
        <v>166</v>
      </c>
      <c r="E561" s="41"/>
      <c r="F561" s="219" t="s">
        <v>1888</v>
      </c>
      <c r="G561" s="41"/>
      <c r="H561" s="41"/>
      <c r="I561" s="220"/>
      <c r="J561" s="41"/>
      <c r="K561" s="41"/>
      <c r="L561" s="45"/>
      <c r="M561" s="221"/>
      <c r="N561" s="222"/>
      <c r="O561" s="85"/>
      <c r="P561" s="85"/>
      <c r="Q561" s="85"/>
      <c r="R561" s="85"/>
      <c r="S561" s="85"/>
      <c r="T561" s="86"/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T561" s="18" t="s">
        <v>166</v>
      </c>
      <c r="AU561" s="18" t="s">
        <v>88</v>
      </c>
    </row>
    <row r="562" s="2" customFormat="1" ht="16.5" customHeight="1">
      <c r="A562" s="39"/>
      <c r="B562" s="40"/>
      <c r="C562" s="236" t="s">
        <v>1125</v>
      </c>
      <c r="D562" s="236" t="s">
        <v>242</v>
      </c>
      <c r="E562" s="237" t="s">
        <v>1890</v>
      </c>
      <c r="F562" s="238" t="s">
        <v>1891</v>
      </c>
      <c r="G562" s="239" t="s">
        <v>271</v>
      </c>
      <c r="H562" s="240">
        <v>4</v>
      </c>
      <c r="I562" s="241"/>
      <c r="J562" s="242">
        <f>ROUND(I562*H562,2)</f>
        <v>0</v>
      </c>
      <c r="K562" s="238" t="s">
        <v>175</v>
      </c>
      <c r="L562" s="243"/>
      <c r="M562" s="244" t="s">
        <v>19</v>
      </c>
      <c r="N562" s="245" t="s">
        <v>49</v>
      </c>
      <c r="O562" s="85"/>
      <c r="P562" s="214">
        <f>O562*H562</f>
        <v>0</v>
      </c>
      <c r="Q562" s="214">
        <v>0.00025999999999999998</v>
      </c>
      <c r="R562" s="214">
        <f>Q562*H562</f>
        <v>0.0010399999999999999</v>
      </c>
      <c r="S562" s="214">
        <v>0</v>
      </c>
      <c r="T562" s="215">
        <f>S562*H562</f>
        <v>0</v>
      </c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R562" s="216" t="s">
        <v>357</v>
      </c>
      <c r="AT562" s="216" t="s">
        <v>242</v>
      </c>
      <c r="AU562" s="216" t="s">
        <v>88</v>
      </c>
      <c r="AY562" s="18" t="s">
        <v>157</v>
      </c>
      <c r="BE562" s="217">
        <f>IF(N562="základní",J562,0)</f>
        <v>0</v>
      </c>
      <c r="BF562" s="217">
        <f>IF(N562="snížená",J562,0)</f>
        <v>0</v>
      </c>
      <c r="BG562" s="217">
        <f>IF(N562="zákl. přenesená",J562,0)</f>
        <v>0</v>
      </c>
      <c r="BH562" s="217">
        <f>IF(N562="sníž. přenesená",J562,0)</f>
        <v>0</v>
      </c>
      <c r="BI562" s="217">
        <f>IF(N562="nulová",J562,0)</f>
        <v>0</v>
      </c>
      <c r="BJ562" s="18" t="s">
        <v>86</v>
      </c>
      <c r="BK562" s="217">
        <f>ROUND(I562*H562,2)</f>
        <v>0</v>
      </c>
      <c r="BL562" s="18" t="s">
        <v>268</v>
      </c>
      <c r="BM562" s="216" t="s">
        <v>2798</v>
      </c>
    </row>
    <row r="563" s="13" customFormat="1">
      <c r="A563" s="13"/>
      <c r="B563" s="225"/>
      <c r="C563" s="226"/>
      <c r="D563" s="223" t="s">
        <v>170</v>
      </c>
      <c r="E563" s="227" t="s">
        <v>19</v>
      </c>
      <c r="F563" s="228" t="s">
        <v>1317</v>
      </c>
      <c r="G563" s="226"/>
      <c r="H563" s="229">
        <v>4</v>
      </c>
      <c r="I563" s="230"/>
      <c r="J563" s="226"/>
      <c r="K563" s="226"/>
      <c r="L563" s="231"/>
      <c r="M563" s="232"/>
      <c r="N563" s="233"/>
      <c r="O563" s="233"/>
      <c r="P563" s="233"/>
      <c r="Q563" s="233"/>
      <c r="R563" s="233"/>
      <c r="S563" s="233"/>
      <c r="T563" s="234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35" t="s">
        <v>170</v>
      </c>
      <c r="AU563" s="235" t="s">
        <v>88</v>
      </c>
      <c r="AV563" s="13" t="s">
        <v>88</v>
      </c>
      <c r="AW563" s="13" t="s">
        <v>37</v>
      </c>
      <c r="AX563" s="13" t="s">
        <v>78</v>
      </c>
      <c r="AY563" s="235" t="s">
        <v>157</v>
      </c>
    </row>
    <row r="564" s="2" customFormat="1" ht="16.5" customHeight="1">
      <c r="A564" s="39"/>
      <c r="B564" s="40"/>
      <c r="C564" s="205" t="s">
        <v>1131</v>
      </c>
      <c r="D564" s="205" t="s">
        <v>159</v>
      </c>
      <c r="E564" s="206" t="s">
        <v>1895</v>
      </c>
      <c r="F564" s="207" t="s">
        <v>1896</v>
      </c>
      <c r="G564" s="208" t="s">
        <v>271</v>
      </c>
      <c r="H564" s="209">
        <v>1</v>
      </c>
      <c r="I564" s="210"/>
      <c r="J564" s="211">
        <f>ROUND(I564*H564,2)</f>
        <v>0</v>
      </c>
      <c r="K564" s="207" t="s">
        <v>175</v>
      </c>
      <c r="L564" s="45"/>
      <c r="M564" s="212" t="s">
        <v>19</v>
      </c>
      <c r="N564" s="213" t="s">
        <v>49</v>
      </c>
      <c r="O564" s="85"/>
      <c r="P564" s="214">
        <f>O564*H564</f>
        <v>0</v>
      </c>
      <c r="Q564" s="214">
        <v>0</v>
      </c>
      <c r="R564" s="214">
        <f>Q564*H564</f>
        <v>0</v>
      </c>
      <c r="S564" s="214">
        <v>0</v>
      </c>
      <c r="T564" s="215">
        <f>S564*H564</f>
        <v>0</v>
      </c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R564" s="216" t="s">
        <v>268</v>
      </c>
      <c r="AT564" s="216" t="s">
        <v>159</v>
      </c>
      <c r="AU564" s="216" t="s">
        <v>88</v>
      </c>
      <c r="AY564" s="18" t="s">
        <v>157</v>
      </c>
      <c r="BE564" s="217">
        <f>IF(N564="základní",J564,0)</f>
        <v>0</v>
      </c>
      <c r="BF564" s="217">
        <f>IF(N564="snížená",J564,0)</f>
        <v>0</v>
      </c>
      <c r="BG564" s="217">
        <f>IF(N564="zákl. přenesená",J564,0)</f>
        <v>0</v>
      </c>
      <c r="BH564" s="217">
        <f>IF(N564="sníž. přenesená",J564,0)</f>
        <v>0</v>
      </c>
      <c r="BI564" s="217">
        <f>IF(N564="nulová",J564,0)</f>
        <v>0</v>
      </c>
      <c r="BJ564" s="18" t="s">
        <v>86</v>
      </c>
      <c r="BK564" s="217">
        <f>ROUND(I564*H564,2)</f>
        <v>0</v>
      </c>
      <c r="BL564" s="18" t="s">
        <v>268</v>
      </c>
      <c r="BM564" s="216" t="s">
        <v>2799</v>
      </c>
    </row>
    <row r="565" s="2" customFormat="1">
      <c r="A565" s="39"/>
      <c r="B565" s="40"/>
      <c r="C565" s="41"/>
      <c r="D565" s="218" t="s">
        <v>166</v>
      </c>
      <c r="E565" s="41"/>
      <c r="F565" s="219" t="s">
        <v>1898</v>
      </c>
      <c r="G565" s="41"/>
      <c r="H565" s="41"/>
      <c r="I565" s="220"/>
      <c r="J565" s="41"/>
      <c r="K565" s="41"/>
      <c r="L565" s="45"/>
      <c r="M565" s="221"/>
      <c r="N565" s="222"/>
      <c r="O565" s="85"/>
      <c r="P565" s="85"/>
      <c r="Q565" s="85"/>
      <c r="R565" s="85"/>
      <c r="S565" s="85"/>
      <c r="T565" s="86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T565" s="18" t="s">
        <v>166</v>
      </c>
      <c r="AU565" s="18" t="s">
        <v>88</v>
      </c>
    </row>
    <row r="566" s="2" customFormat="1" ht="16.5" customHeight="1">
      <c r="A566" s="39"/>
      <c r="B566" s="40"/>
      <c r="C566" s="236" t="s">
        <v>1136</v>
      </c>
      <c r="D566" s="236" t="s">
        <v>242</v>
      </c>
      <c r="E566" s="237" t="s">
        <v>1900</v>
      </c>
      <c r="F566" s="238" t="s">
        <v>1901</v>
      </c>
      <c r="G566" s="239" t="s">
        <v>271</v>
      </c>
      <c r="H566" s="240">
        <v>1</v>
      </c>
      <c r="I566" s="241"/>
      <c r="J566" s="242">
        <f>ROUND(I566*H566,2)</f>
        <v>0</v>
      </c>
      <c r="K566" s="238" t="s">
        <v>175</v>
      </c>
      <c r="L566" s="243"/>
      <c r="M566" s="244" t="s">
        <v>19</v>
      </c>
      <c r="N566" s="245" t="s">
        <v>49</v>
      </c>
      <c r="O566" s="85"/>
      <c r="P566" s="214">
        <f>O566*H566</f>
        <v>0</v>
      </c>
      <c r="Q566" s="214">
        <v>0.00010000000000000001</v>
      </c>
      <c r="R566" s="214">
        <f>Q566*H566</f>
        <v>0.00010000000000000001</v>
      </c>
      <c r="S566" s="214">
        <v>0</v>
      </c>
      <c r="T566" s="215">
        <f>S566*H566</f>
        <v>0</v>
      </c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R566" s="216" t="s">
        <v>357</v>
      </c>
      <c r="AT566" s="216" t="s">
        <v>242</v>
      </c>
      <c r="AU566" s="216" t="s">
        <v>88</v>
      </c>
      <c r="AY566" s="18" t="s">
        <v>157</v>
      </c>
      <c r="BE566" s="217">
        <f>IF(N566="základní",J566,0)</f>
        <v>0</v>
      </c>
      <c r="BF566" s="217">
        <f>IF(N566="snížená",J566,0)</f>
        <v>0</v>
      </c>
      <c r="BG566" s="217">
        <f>IF(N566="zákl. přenesená",J566,0)</f>
        <v>0</v>
      </c>
      <c r="BH566" s="217">
        <f>IF(N566="sníž. přenesená",J566,0)</f>
        <v>0</v>
      </c>
      <c r="BI566" s="217">
        <f>IF(N566="nulová",J566,0)</f>
        <v>0</v>
      </c>
      <c r="BJ566" s="18" t="s">
        <v>86</v>
      </c>
      <c r="BK566" s="217">
        <f>ROUND(I566*H566,2)</f>
        <v>0</v>
      </c>
      <c r="BL566" s="18" t="s">
        <v>268</v>
      </c>
      <c r="BM566" s="216" t="s">
        <v>2800</v>
      </c>
    </row>
    <row r="567" s="13" customFormat="1">
      <c r="A567" s="13"/>
      <c r="B567" s="225"/>
      <c r="C567" s="226"/>
      <c r="D567" s="223" t="s">
        <v>170</v>
      </c>
      <c r="E567" s="227" t="s">
        <v>19</v>
      </c>
      <c r="F567" s="228" t="s">
        <v>1903</v>
      </c>
      <c r="G567" s="226"/>
      <c r="H567" s="229">
        <v>1</v>
      </c>
      <c r="I567" s="230"/>
      <c r="J567" s="226"/>
      <c r="K567" s="226"/>
      <c r="L567" s="231"/>
      <c r="M567" s="232"/>
      <c r="N567" s="233"/>
      <c r="O567" s="233"/>
      <c r="P567" s="233"/>
      <c r="Q567" s="233"/>
      <c r="R567" s="233"/>
      <c r="S567" s="233"/>
      <c r="T567" s="234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35" t="s">
        <v>170</v>
      </c>
      <c r="AU567" s="235" t="s">
        <v>88</v>
      </c>
      <c r="AV567" s="13" t="s">
        <v>88</v>
      </c>
      <c r="AW567" s="13" t="s">
        <v>37</v>
      </c>
      <c r="AX567" s="13" t="s">
        <v>78</v>
      </c>
      <c r="AY567" s="235" t="s">
        <v>157</v>
      </c>
    </row>
    <row r="568" s="2" customFormat="1" ht="24.15" customHeight="1">
      <c r="A568" s="39"/>
      <c r="B568" s="40"/>
      <c r="C568" s="205" t="s">
        <v>1142</v>
      </c>
      <c r="D568" s="205" t="s">
        <v>159</v>
      </c>
      <c r="E568" s="206" t="s">
        <v>1905</v>
      </c>
      <c r="F568" s="207" t="s">
        <v>1906</v>
      </c>
      <c r="G568" s="208" t="s">
        <v>271</v>
      </c>
      <c r="H568" s="209">
        <v>1</v>
      </c>
      <c r="I568" s="210"/>
      <c r="J568" s="211">
        <f>ROUND(I568*H568,2)</f>
        <v>0</v>
      </c>
      <c r="K568" s="207" t="s">
        <v>175</v>
      </c>
      <c r="L568" s="45"/>
      <c r="M568" s="212" t="s">
        <v>19</v>
      </c>
      <c r="N568" s="213" t="s">
        <v>49</v>
      </c>
      <c r="O568" s="85"/>
      <c r="P568" s="214">
        <f>O568*H568</f>
        <v>0</v>
      </c>
      <c r="Q568" s="214">
        <v>0</v>
      </c>
      <c r="R568" s="214">
        <f>Q568*H568</f>
        <v>0</v>
      </c>
      <c r="S568" s="214">
        <v>0</v>
      </c>
      <c r="T568" s="215">
        <f>S568*H568</f>
        <v>0</v>
      </c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R568" s="216" t="s">
        <v>268</v>
      </c>
      <c r="AT568" s="216" t="s">
        <v>159</v>
      </c>
      <c r="AU568" s="216" t="s">
        <v>88</v>
      </c>
      <c r="AY568" s="18" t="s">
        <v>157</v>
      </c>
      <c r="BE568" s="217">
        <f>IF(N568="základní",J568,0)</f>
        <v>0</v>
      </c>
      <c r="BF568" s="217">
        <f>IF(N568="snížená",J568,0)</f>
        <v>0</v>
      </c>
      <c r="BG568" s="217">
        <f>IF(N568="zákl. přenesená",J568,0)</f>
        <v>0</v>
      </c>
      <c r="BH568" s="217">
        <f>IF(N568="sníž. přenesená",J568,0)</f>
        <v>0</v>
      </c>
      <c r="BI568" s="217">
        <f>IF(N568="nulová",J568,0)</f>
        <v>0</v>
      </c>
      <c r="BJ568" s="18" t="s">
        <v>86</v>
      </c>
      <c r="BK568" s="217">
        <f>ROUND(I568*H568,2)</f>
        <v>0</v>
      </c>
      <c r="BL568" s="18" t="s">
        <v>268</v>
      </c>
      <c r="BM568" s="216" t="s">
        <v>2801</v>
      </c>
    </row>
    <row r="569" s="2" customFormat="1">
      <c r="A569" s="39"/>
      <c r="B569" s="40"/>
      <c r="C569" s="41"/>
      <c r="D569" s="218" t="s">
        <v>166</v>
      </c>
      <c r="E569" s="41"/>
      <c r="F569" s="219" t="s">
        <v>1908</v>
      </c>
      <c r="G569" s="41"/>
      <c r="H569" s="41"/>
      <c r="I569" s="220"/>
      <c r="J569" s="41"/>
      <c r="K569" s="41"/>
      <c r="L569" s="45"/>
      <c r="M569" s="221"/>
      <c r="N569" s="222"/>
      <c r="O569" s="85"/>
      <c r="P569" s="85"/>
      <c r="Q569" s="85"/>
      <c r="R569" s="85"/>
      <c r="S569" s="85"/>
      <c r="T569" s="86"/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T569" s="18" t="s">
        <v>166</v>
      </c>
      <c r="AU569" s="18" t="s">
        <v>88</v>
      </c>
    </row>
    <row r="570" s="2" customFormat="1" ht="16.5" customHeight="1">
      <c r="A570" s="39"/>
      <c r="B570" s="40"/>
      <c r="C570" s="205" t="s">
        <v>1147</v>
      </c>
      <c r="D570" s="205" t="s">
        <v>159</v>
      </c>
      <c r="E570" s="206" t="s">
        <v>1910</v>
      </c>
      <c r="F570" s="207" t="s">
        <v>1911</v>
      </c>
      <c r="G570" s="208" t="s">
        <v>271</v>
      </c>
      <c r="H570" s="209">
        <v>1</v>
      </c>
      <c r="I570" s="210"/>
      <c r="J570" s="211">
        <f>ROUND(I570*H570,2)</f>
        <v>0</v>
      </c>
      <c r="K570" s="207" t="s">
        <v>175</v>
      </c>
      <c r="L570" s="45"/>
      <c r="M570" s="212" t="s">
        <v>19</v>
      </c>
      <c r="N570" s="213" t="s">
        <v>49</v>
      </c>
      <c r="O570" s="85"/>
      <c r="P570" s="214">
        <f>O570*H570</f>
        <v>0</v>
      </c>
      <c r="Q570" s="214">
        <v>0</v>
      </c>
      <c r="R570" s="214">
        <f>Q570*H570</f>
        <v>0</v>
      </c>
      <c r="S570" s="214">
        <v>0</v>
      </c>
      <c r="T570" s="215">
        <f>S570*H570</f>
        <v>0</v>
      </c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R570" s="216" t="s">
        <v>268</v>
      </c>
      <c r="AT570" s="216" t="s">
        <v>159</v>
      </c>
      <c r="AU570" s="216" t="s">
        <v>88</v>
      </c>
      <c r="AY570" s="18" t="s">
        <v>157</v>
      </c>
      <c r="BE570" s="217">
        <f>IF(N570="základní",J570,0)</f>
        <v>0</v>
      </c>
      <c r="BF570" s="217">
        <f>IF(N570="snížená",J570,0)</f>
        <v>0</v>
      </c>
      <c r="BG570" s="217">
        <f>IF(N570="zákl. přenesená",J570,0)</f>
        <v>0</v>
      </c>
      <c r="BH570" s="217">
        <f>IF(N570="sníž. přenesená",J570,0)</f>
        <v>0</v>
      </c>
      <c r="BI570" s="217">
        <f>IF(N570="nulová",J570,0)</f>
        <v>0</v>
      </c>
      <c r="BJ570" s="18" t="s">
        <v>86</v>
      </c>
      <c r="BK570" s="217">
        <f>ROUND(I570*H570,2)</f>
        <v>0</v>
      </c>
      <c r="BL570" s="18" t="s">
        <v>268</v>
      </c>
      <c r="BM570" s="216" t="s">
        <v>2802</v>
      </c>
    </row>
    <row r="571" s="2" customFormat="1">
      <c r="A571" s="39"/>
      <c r="B571" s="40"/>
      <c r="C571" s="41"/>
      <c r="D571" s="218" t="s">
        <v>166</v>
      </c>
      <c r="E571" s="41"/>
      <c r="F571" s="219" t="s">
        <v>1913</v>
      </c>
      <c r="G571" s="41"/>
      <c r="H571" s="41"/>
      <c r="I571" s="220"/>
      <c r="J571" s="41"/>
      <c r="K571" s="41"/>
      <c r="L571" s="45"/>
      <c r="M571" s="221"/>
      <c r="N571" s="222"/>
      <c r="O571" s="85"/>
      <c r="P571" s="85"/>
      <c r="Q571" s="85"/>
      <c r="R571" s="85"/>
      <c r="S571" s="85"/>
      <c r="T571" s="86"/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T571" s="18" t="s">
        <v>166</v>
      </c>
      <c r="AU571" s="18" t="s">
        <v>88</v>
      </c>
    </row>
    <row r="572" s="2" customFormat="1" ht="16.5" customHeight="1">
      <c r="A572" s="39"/>
      <c r="B572" s="40"/>
      <c r="C572" s="205" t="s">
        <v>1153</v>
      </c>
      <c r="D572" s="205" t="s">
        <v>159</v>
      </c>
      <c r="E572" s="206" t="s">
        <v>1915</v>
      </c>
      <c r="F572" s="207" t="s">
        <v>1916</v>
      </c>
      <c r="G572" s="208" t="s">
        <v>1917</v>
      </c>
      <c r="H572" s="209">
        <v>1</v>
      </c>
      <c r="I572" s="210"/>
      <c r="J572" s="211">
        <f>ROUND(I572*H572,2)</f>
        <v>0</v>
      </c>
      <c r="K572" s="207" t="s">
        <v>19</v>
      </c>
      <c r="L572" s="45"/>
      <c r="M572" s="212" t="s">
        <v>19</v>
      </c>
      <c r="N572" s="213" t="s">
        <v>49</v>
      </c>
      <c r="O572" s="85"/>
      <c r="P572" s="214">
        <f>O572*H572</f>
        <v>0</v>
      </c>
      <c r="Q572" s="214">
        <v>0</v>
      </c>
      <c r="R572" s="214">
        <f>Q572*H572</f>
        <v>0</v>
      </c>
      <c r="S572" s="214">
        <v>0</v>
      </c>
      <c r="T572" s="215">
        <f>S572*H572</f>
        <v>0</v>
      </c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R572" s="216" t="s">
        <v>268</v>
      </c>
      <c r="AT572" s="216" t="s">
        <v>159</v>
      </c>
      <c r="AU572" s="216" t="s">
        <v>88</v>
      </c>
      <c r="AY572" s="18" t="s">
        <v>157</v>
      </c>
      <c r="BE572" s="217">
        <f>IF(N572="základní",J572,0)</f>
        <v>0</v>
      </c>
      <c r="BF572" s="217">
        <f>IF(N572="snížená",J572,0)</f>
        <v>0</v>
      </c>
      <c r="BG572" s="217">
        <f>IF(N572="zákl. přenesená",J572,0)</f>
        <v>0</v>
      </c>
      <c r="BH572" s="217">
        <f>IF(N572="sníž. přenesená",J572,0)</f>
        <v>0</v>
      </c>
      <c r="BI572" s="217">
        <f>IF(N572="nulová",J572,0)</f>
        <v>0</v>
      </c>
      <c r="BJ572" s="18" t="s">
        <v>86</v>
      </c>
      <c r="BK572" s="217">
        <f>ROUND(I572*H572,2)</f>
        <v>0</v>
      </c>
      <c r="BL572" s="18" t="s">
        <v>268</v>
      </c>
      <c r="BM572" s="216" t="s">
        <v>2803</v>
      </c>
    </row>
    <row r="573" s="2" customFormat="1">
      <c r="A573" s="39"/>
      <c r="B573" s="40"/>
      <c r="C573" s="41"/>
      <c r="D573" s="223" t="s">
        <v>168</v>
      </c>
      <c r="E573" s="41"/>
      <c r="F573" s="224" t="s">
        <v>1919</v>
      </c>
      <c r="G573" s="41"/>
      <c r="H573" s="41"/>
      <c r="I573" s="220"/>
      <c r="J573" s="41"/>
      <c r="K573" s="41"/>
      <c r="L573" s="45"/>
      <c r="M573" s="221"/>
      <c r="N573" s="222"/>
      <c r="O573" s="85"/>
      <c r="P573" s="85"/>
      <c r="Q573" s="85"/>
      <c r="R573" s="85"/>
      <c r="S573" s="85"/>
      <c r="T573" s="86"/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T573" s="18" t="s">
        <v>168</v>
      </c>
      <c r="AU573" s="18" t="s">
        <v>88</v>
      </c>
    </row>
    <row r="574" s="2" customFormat="1" ht="24.15" customHeight="1">
      <c r="A574" s="39"/>
      <c r="B574" s="40"/>
      <c r="C574" s="205" t="s">
        <v>1158</v>
      </c>
      <c r="D574" s="205" t="s">
        <v>159</v>
      </c>
      <c r="E574" s="206" t="s">
        <v>1921</v>
      </c>
      <c r="F574" s="207" t="s">
        <v>1922</v>
      </c>
      <c r="G574" s="208" t="s">
        <v>1016</v>
      </c>
      <c r="H574" s="246"/>
      <c r="I574" s="210"/>
      <c r="J574" s="211">
        <f>ROUND(I574*H574,2)</f>
        <v>0</v>
      </c>
      <c r="K574" s="207" t="s">
        <v>175</v>
      </c>
      <c r="L574" s="45"/>
      <c r="M574" s="212" t="s">
        <v>19</v>
      </c>
      <c r="N574" s="213" t="s">
        <v>49</v>
      </c>
      <c r="O574" s="85"/>
      <c r="P574" s="214">
        <f>O574*H574</f>
        <v>0</v>
      </c>
      <c r="Q574" s="214">
        <v>0</v>
      </c>
      <c r="R574" s="214">
        <f>Q574*H574</f>
        <v>0</v>
      </c>
      <c r="S574" s="214">
        <v>0</v>
      </c>
      <c r="T574" s="215">
        <f>S574*H574</f>
        <v>0</v>
      </c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R574" s="216" t="s">
        <v>268</v>
      </c>
      <c r="AT574" s="216" t="s">
        <v>159</v>
      </c>
      <c r="AU574" s="216" t="s">
        <v>88</v>
      </c>
      <c r="AY574" s="18" t="s">
        <v>157</v>
      </c>
      <c r="BE574" s="217">
        <f>IF(N574="základní",J574,0)</f>
        <v>0</v>
      </c>
      <c r="BF574" s="217">
        <f>IF(N574="snížená",J574,0)</f>
        <v>0</v>
      </c>
      <c r="BG574" s="217">
        <f>IF(N574="zákl. přenesená",J574,0)</f>
        <v>0</v>
      </c>
      <c r="BH574" s="217">
        <f>IF(N574="sníž. přenesená",J574,0)</f>
        <v>0</v>
      </c>
      <c r="BI574" s="217">
        <f>IF(N574="nulová",J574,0)</f>
        <v>0</v>
      </c>
      <c r="BJ574" s="18" t="s">
        <v>86</v>
      </c>
      <c r="BK574" s="217">
        <f>ROUND(I574*H574,2)</f>
        <v>0</v>
      </c>
      <c r="BL574" s="18" t="s">
        <v>268</v>
      </c>
      <c r="BM574" s="216" t="s">
        <v>2804</v>
      </c>
    </row>
    <row r="575" s="2" customFormat="1">
      <c r="A575" s="39"/>
      <c r="B575" s="40"/>
      <c r="C575" s="41"/>
      <c r="D575" s="218" t="s">
        <v>166</v>
      </c>
      <c r="E575" s="41"/>
      <c r="F575" s="219" t="s">
        <v>1924</v>
      </c>
      <c r="G575" s="41"/>
      <c r="H575" s="41"/>
      <c r="I575" s="220"/>
      <c r="J575" s="41"/>
      <c r="K575" s="41"/>
      <c r="L575" s="45"/>
      <c r="M575" s="221"/>
      <c r="N575" s="222"/>
      <c r="O575" s="85"/>
      <c r="P575" s="85"/>
      <c r="Q575" s="85"/>
      <c r="R575" s="85"/>
      <c r="S575" s="85"/>
      <c r="T575" s="86"/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T575" s="18" t="s">
        <v>166</v>
      </c>
      <c r="AU575" s="18" t="s">
        <v>88</v>
      </c>
    </row>
    <row r="576" s="12" customFormat="1" ht="22.8" customHeight="1">
      <c r="A576" s="12"/>
      <c r="B576" s="189"/>
      <c r="C576" s="190"/>
      <c r="D576" s="191" t="s">
        <v>77</v>
      </c>
      <c r="E576" s="203" t="s">
        <v>1996</v>
      </c>
      <c r="F576" s="203" t="s">
        <v>1997</v>
      </c>
      <c r="G576" s="190"/>
      <c r="H576" s="190"/>
      <c r="I576" s="193"/>
      <c r="J576" s="204">
        <f>BK576</f>
        <v>0</v>
      </c>
      <c r="K576" s="190"/>
      <c r="L576" s="195"/>
      <c r="M576" s="196"/>
      <c r="N576" s="197"/>
      <c r="O576" s="197"/>
      <c r="P576" s="198">
        <f>SUM(P577:P587)</f>
        <v>0</v>
      </c>
      <c r="Q576" s="197"/>
      <c r="R576" s="198">
        <f>SUM(R577:R587)</f>
        <v>0.061150719999999999</v>
      </c>
      <c r="S576" s="197"/>
      <c r="T576" s="199">
        <f>SUM(T577:T587)</f>
        <v>0</v>
      </c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R576" s="200" t="s">
        <v>88</v>
      </c>
      <c r="AT576" s="201" t="s">
        <v>77</v>
      </c>
      <c r="AU576" s="201" t="s">
        <v>86</v>
      </c>
      <c r="AY576" s="200" t="s">
        <v>157</v>
      </c>
      <c r="BK576" s="202">
        <f>SUM(BK577:BK587)</f>
        <v>0</v>
      </c>
    </row>
    <row r="577" s="2" customFormat="1" ht="24.15" customHeight="1">
      <c r="A577" s="39"/>
      <c r="B577" s="40"/>
      <c r="C577" s="205" t="s">
        <v>1163</v>
      </c>
      <c r="D577" s="205" t="s">
        <v>159</v>
      </c>
      <c r="E577" s="206" t="s">
        <v>1999</v>
      </c>
      <c r="F577" s="207" t="s">
        <v>2000</v>
      </c>
      <c r="G577" s="208" t="s">
        <v>162</v>
      </c>
      <c r="H577" s="209">
        <v>3.7370000000000001</v>
      </c>
      <c r="I577" s="210"/>
      <c r="J577" s="211">
        <f>ROUND(I577*H577,2)</f>
        <v>0</v>
      </c>
      <c r="K577" s="207" t="s">
        <v>175</v>
      </c>
      <c r="L577" s="45"/>
      <c r="M577" s="212" t="s">
        <v>19</v>
      </c>
      <c r="N577" s="213" t="s">
        <v>49</v>
      </c>
      <c r="O577" s="85"/>
      <c r="P577" s="214">
        <f>O577*H577</f>
        <v>0</v>
      </c>
      <c r="Q577" s="214">
        <v>0.016219999999999998</v>
      </c>
      <c r="R577" s="214">
        <f>Q577*H577</f>
        <v>0.060614139999999997</v>
      </c>
      <c r="S577" s="214">
        <v>0</v>
      </c>
      <c r="T577" s="215">
        <f>S577*H577</f>
        <v>0</v>
      </c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R577" s="216" t="s">
        <v>268</v>
      </c>
      <c r="AT577" s="216" t="s">
        <v>159</v>
      </c>
      <c r="AU577" s="216" t="s">
        <v>88</v>
      </c>
      <c r="AY577" s="18" t="s">
        <v>157</v>
      </c>
      <c r="BE577" s="217">
        <f>IF(N577="základní",J577,0)</f>
        <v>0</v>
      </c>
      <c r="BF577" s="217">
        <f>IF(N577="snížená",J577,0)</f>
        <v>0</v>
      </c>
      <c r="BG577" s="217">
        <f>IF(N577="zákl. přenesená",J577,0)</f>
        <v>0</v>
      </c>
      <c r="BH577" s="217">
        <f>IF(N577="sníž. přenesená",J577,0)</f>
        <v>0</v>
      </c>
      <c r="BI577" s="217">
        <f>IF(N577="nulová",J577,0)</f>
        <v>0</v>
      </c>
      <c r="BJ577" s="18" t="s">
        <v>86</v>
      </c>
      <c r="BK577" s="217">
        <f>ROUND(I577*H577,2)</f>
        <v>0</v>
      </c>
      <c r="BL577" s="18" t="s">
        <v>268</v>
      </c>
      <c r="BM577" s="216" t="s">
        <v>2805</v>
      </c>
    </row>
    <row r="578" s="2" customFormat="1">
      <c r="A578" s="39"/>
      <c r="B578" s="40"/>
      <c r="C578" s="41"/>
      <c r="D578" s="218" t="s">
        <v>166</v>
      </c>
      <c r="E578" s="41"/>
      <c r="F578" s="219" t="s">
        <v>2002</v>
      </c>
      <c r="G578" s="41"/>
      <c r="H578" s="41"/>
      <c r="I578" s="220"/>
      <c r="J578" s="41"/>
      <c r="K578" s="41"/>
      <c r="L578" s="45"/>
      <c r="M578" s="221"/>
      <c r="N578" s="222"/>
      <c r="O578" s="85"/>
      <c r="P578" s="85"/>
      <c r="Q578" s="85"/>
      <c r="R578" s="85"/>
      <c r="S578" s="85"/>
      <c r="T578" s="86"/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T578" s="18" t="s">
        <v>166</v>
      </c>
      <c r="AU578" s="18" t="s">
        <v>88</v>
      </c>
    </row>
    <row r="579" s="13" customFormat="1">
      <c r="A579" s="13"/>
      <c r="B579" s="225"/>
      <c r="C579" s="226"/>
      <c r="D579" s="223" t="s">
        <v>170</v>
      </c>
      <c r="E579" s="227" t="s">
        <v>19</v>
      </c>
      <c r="F579" s="228" t="s">
        <v>2806</v>
      </c>
      <c r="G579" s="226"/>
      <c r="H579" s="229">
        <v>3.7370000000000001</v>
      </c>
      <c r="I579" s="230"/>
      <c r="J579" s="226"/>
      <c r="K579" s="226"/>
      <c r="L579" s="231"/>
      <c r="M579" s="232"/>
      <c r="N579" s="233"/>
      <c r="O579" s="233"/>
      <c r="P579" s="233"/>
      <c r="Q579" s="233"/>
      <c r="R579" s="233"/>
      <c r="S579" s="233"/>
      <c r="T579" s="234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35" t="s">
        <v>170</v>
      </c>
      <c r="AU579" s="235" t="s">
        <v>88</v>
      </c>
      <c r="AV579" s="13" t="s">
        <v>88</v>
      </c>
      <c r="AW579" s="13" t="s">
        <v>37</v>
      </c>
      <c r="AX579" s="13" t="s">
        <v>78</v>
      </c>
      <c r="AY579" s="235" t="s">
        <v>157</v>
      </c>
    </row>
    <row r="580" s="2" customFormat="1" ht="16.5" customHeight="1">
      <c r="A580" s="39"/>
      <c r="B580" s="40"/>
      <c r="C580" s="205" t="s">
        <v>1168</v>
      </c>
      <c r="D580" s="205" t="s">
        <v>159</v>
      </c>
      <c r="E580" s="206" t="s">
        <v>2807</v>
      </c>
      <c r="F580" s="207" t="s">
        <v>2808</v>
      </c>
      <c r="G580" s="208" t="s">
        <v>162</v>
      </c>
      <c r="H580" s="209">
        <v>2.9809999999999999</v>
      </c>
      <c r="I580" s="210"/>
      <c r="J580" s="211">
        <f>ROUND(I580*H580,2)</f>
        <v>0</v>
      </c>
      <c r="K580" s="207" t="s">
        <v>163</v>
      </c>
      <c r="L580" s="45"/>
      <c r="M580" s="212" t="s">
        <v>19</v>
      </c>
      <c r="N580" s="213" t="s">
        <v>49</v>
      </c>
      <c r="O580" s="85"/>
      <c r="P580" s="214">
        <f>O580*H580</f>
        <v>0</v>
      </c>
      <c r="Q580" s="214">
        <v>0.00018000000000000001</v>
      </c>
      <c r="R580" s="214">
        <f>Q580*H580</f>
        <v>0.00053658000000000004</v>
      </c>
      <c r="S580" s="214">
        <v>0</v>
      </c>
      <c r="T580" s="215">
        <f>S580*H580</f>
        <v>0</v>
      </c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R580" s="216" t="s">
        <v>268</v>
      </c>
      <c r="AT580" s="216" t="s">
        <v>159</v>
      </c>
      <c r="AU580" s="216" t="s">
        <v>88</v>
      </c>
      <c r="AY580" s="18" t="s">
        <v>157</v>
      </c>
      <c r="BE580" s="217">
        <f>IF(N580="základní",J580,0)</f>
        <v>0</v>
      </c>
      <c r="BF580" s="217">
        <f>IF(N580="snížená",J580,0)</f>
        <v>0</v>
      </c>
      <c r="BG580" s="217">
        <f>IF(N580="zákl. přenesená",J580,0)</f>
        <v>0</v>
      </c>
      <c r="BH580" s="217">
        <f>IF(N580="sníž. přenesená",J580,0)</f>
        <v>0</v>
      </c>
      <c r="BI580" s="217">
        <f>IF(N580="nulová",J580,0)</f>
        <v>0</v>
      </c>
      <c r="BJ580" s="18" t="s">
        <v>86</v>
      </c>
      <c r="BK580" s="217">
        <f>ROUND(I580*H580,2)</f>
        <v>0</v>
      </c>
      <c r="BL580" s="18" t="s">
        <v>268</v>
      </c>
      <c r="BM580" s="216" t="s">
        <v>2809</v>
      </c>
    </row>
    <row r="581" s="2" customFormat="1">
      <c r="A581" s="39"/>
      <c r="B581" s="40"/>
      <c r="C581" s="41"/>
      <c r="D581" s="218" t="s">
        <v>166</v>
      </c>
      <c r="E581" s="41"/>
      <c r="F581" s="219" t="s">
        <v>2810</v>
      </c>
      <c r="G581" s="41"/>
      <c r="H581" s="41"/>
      <c r="I581" s="220"/>
      <c r="J581" s="41"/>
      <c r="K581" s="41"/>
      <c r="L581" s="45"/>
      <c r="M581" s="221"/>
      <c r="N581" s="222"/>
      <c r="O581" s="85"/>
      <c r="P581" s="85"/>
      <c r="Q581" s="85"/>
      <c r="R581" s="85"/>
      <c r="S581" s="85"/>
      <c r="T581" s="86"/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T581" s="18" t="s">
        <v>166</v>
      </c>
      <c r="AU581" s="18" t="s">
        <v>88</v>
      </c>
    </row>
    <row r="582" s="13" customFormat="1">
      <c r="A582" s="13"/>
      <c r="B582" s="225"/>
      <c r="C582" s="226"/>
      <c r="D582" s="223" t="s">
        <v>170</v>
      </c>
      <c r="E582" s="227" t="s">
        <v>19</v>
      </c>
      <c r="F582" s="228" t="s">
        <v>2811</v>
      </c>
      <c r="G582" s="226"/>
      <c r="H582" s="229">
        <v>2.9809999999999999</v>
      </c>
      <c r="I582" s="230"/>
      <c r="J582" s="226"/>
      <c r="K582" s="226"/>
      <c r="L582" s="231"/>
      <c r="M582" s="232"/>
      <c r="N582" s="233"/>
      <c r="O582" s="233"/>
      <c r="P582" s="233"/>
      <c r="Q582" s="233"/>
      <c r="R582" s="233"/>
      <c r="S582" s="233"/>
      <c r="T582" s="234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35" t="s">
        <v>170</v>
      </c>
      <c r="AU582" s="235" t="s">
        <v>88</v>
      </c>
      <c r="AV582" s="13" t="s">
        <v>88</v>
      </c>
      <c r="AW582" s="13" t="s">
        <v>37</v>
      </c>
      <c r="AX582" s="13" t="s">
        <v>78</v>
      </c>
      <c r="AY582" s="235" t="s">
        <v>157</v>
      </c>
    </row>
    <row r="583" s="2" customFormat="1" ht="16.5" customHeight="1">
      <c r="A583" s="39"/>
      <c r="B583" s="40"/>
      <c r="C583" s="236" t="s">
        <v>1173</v>
      </c>
      <c r="D583" s="236" t="s">
        <v>242</v>
      </c>
      <c r="E583" s="237" t="s">
        <v>2812</v>
      </c>
      <c r="F583" s="238" t="s">
        <v>2813</v>
      </c>
      <c r="G583" s="239" t="s">
        <v>271</v>
      </c>
      <c r="H583" s="240">
        <v>5</v>
      </c>
      <c r="I583" s="241"/>
      <c r="J583" s="242">
        <f>ROUND(I583*H583,2)</f>
        <v>0</v>
      </c>
      <c r="K583" s="238" t="s">
        <v>19</v>
      </c>
      <c r="L583" s="243"/>
      <c r="M583" s="244" t="s">
        <v>19</v>
      </c>
      <c r="N583" s="245" t="s">
        <v>49</v>
      </c>
      <c r="O583" s="85"/>
      <c r="P583" s="214">
        <f>O583*H583</f>
        <v>0</v>
      </c>
      <c r="Q583" s="214">
        <v>0</v>
      </c>
      <c r="R583" s="214">
        <f>Q583*H583</f>
        <v>0</v>
      </c>
      <c r="S583" s="214">
        <v>0</v>
      </c>
      <c r="T583" s="215">
        <f>S583*H583</f>
        <v>0</v>
      </c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R583" s="216" t="s">
        <v>357</v>
      </c>
      <c r="AT583" s="216" t="s">
        <v>242</v>
      </c>
      <c r="AU583" s="216" t="s">
        <v>88</v>
      </c>
      <c r="AY583" s="18" t="s">
        <v>157</v>
      </c>
      <c r="BE583" s="217">
        <f>IF(N583="základní",J583,0)</f>
        <v>0</v>
      </c>
      <c r="BF583" s="217">
        <f>IF(N583="snížená",J583,0)</f>
        <v>0</v>
      </c>
      <c r="BG583" s="217">
        <f>IF(N583="zákl. přenesená",J583,0)</f>
        <v>0</v>
      </c>
      <c r="BH583" s="217">
        <f>IF(N583="sníž. přenesená",J583,0)</f>
        <v>0</v>
      </c>
      <c r="BI583" s="217">
        <f>IF(N583="nulová",J583,0)</f>
        <v>0</v>
      </c>
      <c r="BJ583" s="18" t="s">
        <v>86</v>
      </c>
      <c r="BK583" s="217">
        <f>ROUND(I583*H583,2)</f>
        <v>0</v>
      </c>
      <c r="BL583" s="18" t="s">
        <v>268</v>
      </c>
      <c r="BM583" s="216" t="s">
        <v>2814</v>
      </c>
    </row>
    <row r="584" s="2" customFormat="1">
      <c r="A584" s="39"/>
      <c r="B584" s="40"/>
      <c r="C584" s="41"/>
      <c r="D584" s="223" t="s">
        <v>168</v>
      </c>
      <c r="E584" s="41"/>
      <c r="F584" s="224" t="s">
        <v>2815</v>
      </c>
      <c r="G584" s="41"/>
      <c r="H584" s="41"/>
      <c r="I584" s="220"/>
      <c r="J584" s="41"/>
      <c r="K584" s="41"/>
      <c r="L584" s="45"/>
      <c r="M584" s="221"/>
      <c r="N584" s="222"/>
      <c r="O584" s="85"/>
      <c r="P584" s="85"/>
      <c r="Q584" s="85"/>
      <c r="R584" s="85"/>
      <c r="S584" s="85"/>
      <c r="T584" s="86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T584" s="18" t="s">
        <v>168</v>
      </c>
      <c r="AU584" s="18" t="s">
        <v>88</v>
      </c>
    </row>
    <row r="585" s="13" customFormat="1">
      <c r="A585" s="13"/>
      <c r="B585" s="225"/>
      <c r="C585" s="226"/>
      <c r="D585" s="223" t="s">
        <v>170</v>
      </c>
      <c r="E585" s="227" t="s">
        <v>19</v>
      </c>
      <c r="F585" s="228" t="s">
        <v>2816</v>
      </c>
      <c r="G585" s="226"/>
      <c r="H585" s="229">
        <v>5</v>
      </c>
      <c r="I585" s="230"/>
      <c r="J585" s="226"/>
      <c r="K585" s="226"/>
      <c r="L585" s="231"/>
      <c r="M585" s="232"/>
      <c r="N585" s="233"/>
      <c r="O585" s="233"/>
      <c r="P585" s="233"/>
      <c r="Q585" s="233"/>
      <c r="R585" s="233"/>
      <c r="S585" s="233"/>
      <c r="T585" s="234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35" t="s">
        <v>170</v>
      </c>
      <c r="AU585" s="235" t="s">
        <v>88</v>
      </c>
      <c r="AV585" s="13" t="s">
        <v>88</v>
      </c>
      <c r="AW585" s="13" t="s">
        <v>37</v>
      </c>
      <c r="AX585" s="13" t="s">
        <v>78</v>
      </c>
      <c r="AY585" s="235" t="s">
        <v>157</v>
      </c>
    </row>
    <row r="586" s="2" customFormat="1" ht="24.15" customHeight="1">
      <c r="A586" s="39"/>
      <c r="B586" s="40"/>
      <c r="C586" s="205" t="s">
        <v>1177</v>
      </c>
      <c r="D586" s="205" t="s">
        <v>159</v>
      </c>
      <c r="E586" s="206" t="s">
        <v>2005</v>
      </c>
      <c r="F586" s="207" t="s">
        <v>2006</v>
      </c>
      <c r="G586" s="208" t="s">
        <v>1016</v>
      </c>
      <c r="H586" s="246"/>
      <c r="I586" s="210"/>
      <c r="J586" s="211">
        <f>ROUND(I586*H586,2)</f>
        <v>0</v>
      </c>
      <c r="K586" s="207" t="s">
        <v>175</v>
      </c>
      <c r="L586" s="45"/>
      <c r="M586" s="212" t="s">
        <v>19</v>
      </c>
      <c r="N586" s="213" t="s">
        <v>49</v>
      </c>
      <c r="O586" s="85"/>
      <c r="P586" s="214">
        <f>O586*H586</f>
        <v>0</v>
      </c>
      <c r="Q586" s="214">
        <v>0</v>
      </c>
      <c r="R586" s="214">
        <f>Q586*H586</f>
        <v>0</v>
      </c>
      <c r="S586" s="214">
        <v>0</v>
      </c>
      <c r="T586" s="215">
        <f>S586*H586</f>
        <v>0</v>
      </c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R586" s="216" t="s">
        <v>268</v>
      </c>
      <c r="AT586" s="216" t="s">
        <v>159</v>
      </c>
      <c r="AU586" s="216" t="s">
        <v>88</v>
      </c>
      <c r="AY586" s="18" t="s">
        <v>157</v>
      </c>
      <c r="BE586" s="217">
        <f>IF(N586="základní",J586,0)</f>
        <v>0</v>
      </c>
      <c r="BF586" s="217">
        <f>IF(N586="snížená",J586,0)</f>
        <v>0</v>
      </c>
      <c r="BG586" s="217">
        <f>IF(N586="zákl. přenesená",J586,0)</f>
        <v>0</v>
      </c>
      <c r="BH586" s="217">
        <f>IF(N586="sníž. přenesená",J586,0)</f>
        <v>0</v>
      </c>
      <c r="BI586" s="217">
        <f>IF(N586="nulová",J586,0)</f>
        <v>0</v>
      </c>
      <c r="BJ586" s="18" t="s">
        <v>86</v>
      </c>
      <c r="BK586" s="217">
        <f>ROUND(I586*H586,2)</f>
        <v>0</v>
      </c>
      <c r="BL586" s="18" t="s">
        <v>268</v>
      </c>
      <c r="BM586" s="216" t="s">
        <v>2817</v>
      </c>
    </row>
    <row r="587" s="2" customFormat="1">
      <c r="A587" s="39"/>
      <c r="B587" s="40"/>
      <c r="C587" s="41"/>
      <c r="D587" s="218" t="s">
        <v>166</v>
      </c>
      <c r="E587" s="41"/>
      <c r="F587" s="219" t="s">
        <v>2008</v>
      </c>
      <c r="G587" s="41"/>
      <c r="H587" s="41"/>
      <c r="I587" s="220"/>
      <c r="J587" s="41"/>
      <c r="K587" s="41"/>
      <c r="L587" s="45"/>
      <c r="M587" s="221"/>
      <c r="N587" s="222"/>
      <c r="O587" s="85"/>
      <c r="P587" s="85"/>
      <c r="Q587" s="85"/>
      <c r="R587" s="85"/>
      <c r="S587" s="85"/>
      <c r="T587" s="86"/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T587" s="18" t="s">
        <v>166</v>
      </c>
      <c r="AU587" s="18" t="s">
        <v>88</v>
      </c>
    </row>
    <row r="588" s="12" customFormat="1" ht="22.8" customHeight="1">
      <c r="A588" s="12"/>
      <c r="B588" s="189"/>
      <c r="C588" s="190"/>
      <c r="D588" s="191" t="s">
        <v>77</v>
      </c>
      <c r="E588" s="203" t="s">
        <v>2088</v>
      </c>
      <c r="F588" s="203" t="s">
        <v>2089</v>
      </c>
      <c r="G588" s="190"/>
      <c r="H588" s="190"/>
      <c r="I588" s="193"/>
      <c r="J588" s="204">
        <f>BK588</f>
        <v>0</v>
      </c>
      <c r="K588" s="190"/>
      <c r="L588" s="195"/>
      <c r="M588" s="196"/>
      <c r="N588" s="197"/>
      <c r="O588" s="197"/>
      <c r="P588" s="198">
        <f>SUM(P589:P601)</f>
        <v>0</v>
      </c>
      <c r="Q588" s="197"/>
      <c r="R588" s="198">
        <f>SUM(R589:R601)</f>
        <v>0.077056000000000013</v>
      </c>
      <c r="S588" s="197"/>
      <c r="T588" s="199">
        <f>SUM(T589:T601)</f>
        <v>0</v>
      </c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R588" s="200" t="s">
        <v>88</v>
      </c>
      <c r="AT588" s="201" t="s">
        <v>77</v>
      </c>
      <c r="AU588" s="201" t="s">
        <v>86</v>
      </c>
      <c r="AY588" s="200" t="s">
        <v>157</v>
      </c>
      <c r="BK588" s="202">
        <f>SUM(BK589:BK601)</f>
        <v>0</v>
      </c>
    </row>
    <row r="589" s="2" customFormat="1" ht="16.5" customHeight="1">
      <c r="A589" s="39"/>
      <c r="B589" s="40"/>
      <c r="C589" s="205" t="s">
        <v>1184</v>
      </c>
      <c r="D589" s="205" t="s">
        <v>159</v>
      </c>
      <c r="E589" s="206" t="s">
        <v>2091</v>
      </c>
      <c r="F589" s="207" t="s">
        <v>2092</v>
      </c>
      <c r="G589" s="208" t="s">
        <v>162</v>
      </c>
      <c r="H589" s="209">
        <v>4.0659999999999998</v>
      </c>
      <c r="I589" s="210"/>
      <c r="J589" s="211">
        <f>ROUND(I589*H589,2)</f>
        <v>0</v>
      </c>
      <c r="K589" s="207" t="s">
        <v>175</v>
      </c>
      <c r="L589" s="45"/>
      <c r="M589" s="212" t="s">
        <v>19</v>
      </c>
      <c r="N589" s="213" t="s">
        <v>49</v>
      </c>
      <c r="O589" s="85"/>
      <c r="P589" s="214">
        <f>O589*H589</f>
        <v>0</v>
      </c>
      <c r="Q589" s="214">
        <v>0</v>
      </c>
      <c r="R589" s="214">
        <f>Q589*H589</f>
        <v>0</v>
      </c>
      <c r="S589" s="214">
        <v>0</v>
      </c>
      <c r="T589" s="215">
        <f>S589*H589</f>
        <v>0</v>
      </c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R589" s="216" t="s">
        <v>268</v>
      </c>
      <c r="AT589" s="216" t="s">
        <v>159</v>
      </c>
      <c r="AU589" s="216" t="s">
        <v>88</v>
      </c>
      <c r="AY589" s="18" t="s">
        <v>157</v>
      </c>
      <c r="BE589" s="217">
        <f>IF(N589="základní",J589,0)</f>
        <v>0</v>
      </c>
      <c r="BF589" s="217">
        <f>IF(N589="snížená",J589,0)</f>
        <v>0</v>
      </c>
      <c r="BG589" s="217">
        <f>IF(N589="zákl. přenesená",J589,0)</f>
        <v>0</v>
      </c>
      <c r="BH589" s="217">
        <f>IF(N589="sníž. přenesená",J589,0)</f>
        <v>0</v>
      </c>
      <c r="BI589" s="217">
        <f>IF(N589="nulová",J589,0)</f>
        <v>0</v>
      </c>
      <c r="BJ589" s="18" t="s">
        <v>86</v>
      </c>
      <c r="BK589" s="217">
        <f>ROUND(I589*H589,2)</f>
        <v>0</v>
      </c>
      <c r="BL589" s="18" t="s">
        <v>268</v>
      </c>
      <c r="BM589" s="216" t="s">
        <v>2818</v>
      </c>
    </row>
    <row r="590" s="2" customFormat="1">
      <c r="A590" s="39"/>
      <c r="B590" s="40"/>
      <c r="C590" s="41"/>
      <c r="D590" s="218" t="s">
        <v>166</v>
      </c>
      <c r="E590" s="41"/>
      <c r="F590" s="219" t="s">
        <v>2094</v>
      </c>
      <c r="G590" s="41"/>
      <c r="H590" s="41"/>
      <c r="I590" s="220"/>
      <c r="J590" s="41"/>
      <c r="K590" s="41"/>
      <c r="L590" s="45"/>
      <c r="M590" s="221"/>
      <c r="N590" s="222"/>
      <c r="O590" s="85"/>
      <c r="P590" s="85"/>
      <c r="Q590" s="85"/>
      <c r="R590" s="85"/>
      <c r="S590" s="85"/>
      <c r="T590" s="86"/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T590" s="18" t="s">
        <v>166</v>
      </c>
      <c r="AU590" s="18" t="s">
        <v>88</v>
      </c>
    </row>
    <row r="591" s="13" customFormat="1">
      <c r="A591" s="13"/>
      <c r="B591" s="225"/>
      <c r="C591" s="226"/>
      <c r="D591" s="223" t="s">
        <v>170</v>
      </c>
      <c r="E591" s="227" t="s">
        <v>19</v>
      </c>
      <c r="F591" s="228" t="s">
        <v>2819</v>
      </c>
      <c r="G591" s="226"/>
      <c r="H591" s="229">
        <v>4.0659999999999998</v>
      </c>
      <c r="I591" s="230"/>
      <c r="J591" s="226"/>
      <c r="K591" s="226"/>
      <c r="L591" s="231"/>
      <c r="M591" s="232"/>
      <c r="N591" s="233"/>
      <c r="O591" s="233"/>
      <c r="P591" s="233"/>
      <c r="Q591" s="233"/>
      <c r="R591" s="233"/>
      <c r="S591" s="233"/>
      <c r="T591" s="234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35" t="s">
        <v>170</v>
      </c>
      <c r="AU591" s="235" t="s">
        <v>88</v>
      </c>
      <c r="AV591" s="13" t="s">
        <v>88</v>
      </c>
      <c r="AW591" s="13" t="s">
        <v>37</v>
      </c>
      <c r="AX591" s="13" t="s">
        <v>78</v>
      </c>
      <c r="AY591" s="235" t="s">
        <v>157</v>
      </c>
    </row>
    <row r="592" s="2" customFormat="1" ht="24.15" customHeight="1">
      <c r="A592" s="39"/>
      <c r="B592" s="40"/>
      <c r="C592" s="236" t="s">
        <v>1190</v>
      </c>
      <c r="D592" s="236" t="s">
        <v>242</v>
      </c>
      <c r="E592" s="237" t="s">
        <v>2096</v>
      </c>
      <c r="F592" s="238" t="s">
        <v>2097</v>
      </c>
      <c r="G592" s="239" t="s">
        <v>162</v>
      </c>
      <c r="H592" s="240">
        <v>4.6760000000000002</v>
      </c>
      <c r="I592" s="241"/>
      <c r="J592" s="242">
        <f>ROUND(I592*H592,2)</f>
        <v>0</v>
      </c>
      <c r="K592" s="238" t="s">
        <v>175</v>
      </c>
      <c r="L592" s="243"/>
      <c r="M592" s="244" t="s">
        <v>19</v>
      </c>
      <c r="N592" s="245" t="s">
        <v>49</v>
      </c>
      <c r="O592" s="85"/>
      <c r="P592" s="214">
        <f>O592*H592</f>
        <v>0</v>
      </c>
      <c r="Q592" s="214">
        <v>0.00050000000000000001</v>
      </c>
      <c r="R592" s="214">
        <f>Q592*H592</f>
        <v>0.0023380000000000002</v>
      </c>
      <c r="S592" s="214">
        <v>0</v>
      </c>
      <c r="T592" s="215">
        <f>S592*H592</f>
        <v>0</v>
      </c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R592" s="216" t="s">
        <v>357</v>
      </c>
      <c r="AT592" s="216" t="s">
        <v>242</v>
      </c>
      <c r="AU592" s="216" t="s">
        <v>88</v>
      </c>
      <c r="AY592" s="18" t="s">
        <v>157</v>
      </c>
      <c r="BE592" s="217">
        <f>IF(N592="základní",J592,0)</f>
        <v>0</v>
      </c>
      <c r="BF592" s="217">
        <f>IF(N592="snížená",J592,0)</f>
        <v>0</v>
      </c>
      <c r="BG592" s="217">
        <f>IF(N592="zákl. přenesená",J592,0)</f>
        <v>0</v>
      </c>
      <c r="BH592" s="217">
        <f>IF(N592="sníž. přenesená",J592,0)</f>
        <v>0</v>
      </c>
      <c r="BI592" s="217">
        <f>IF(N592="nulová",J592,0)</f>
        <v>0</v>
      </c>
      <c r="BJ592" s="18" t="s">
        <v>86</v>
      </c>
      <c r="BK592" s="217">
        <f>ROUND(I592*H592,2)</f>
        <v>0</v>
      </c>
      <c r="BL592" s="18" t="s">
        <v>268</v>
      </c>
      <c r="BM592" s="216" t="s">
        <v>2820</v>
      </c>
    </row>
    <row r="593" s="13" customFormat="1">
      <c r="A593" s="13"/>
      <c r="B593" s="225"/>
      <c r="C593" s="226"/>
      <c r="D593" s="223" t="s">
        <v>170</v>
      </c>
      <c r="E593" s="226"/>
      <c r="F593" s="228" t="s">
        <v>2821</v>
      </c>
      <c r="G593" s="226"/>
      <c r="H593" s="229">
        <v>4.6760000000000002</v>
      </c>
      <c r="I593" s="230"/>
      <c r="J593" s="226"/>
      <c r="K593" s="226"/>
      <c r="L593" s="231"/>
      <c r="M593" s="232"/>
      <c r="N593" s="233"/>
      <c r="O593" s="233"/>
      <c r="P593" s="233"/>
      <c r="Q593" s="233"/>
      <c r="R593" s="233"/>
      <c r="S593" s="233"/>
      <c r="T593" s="234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35" t="s">
        <v>170</v>
      </c>
      <c r="AU593" s="235" t="s">
        <v>88</v>
      </c>
      <c r="AV593" s="13" t="s">
        <v>88</v>
      </c>
      <c r="AW593" s="13" t="s">
        <v>4</v>
      </c>
      <c r="AX593" s="13" t="s">
        <v>86</v>
      </c>
      <c r="AY593" s="235" t="s">
        <v>157</v>
      </c>
    </row>
    <row r="594" s="2" customFormat="1" ht="24.15" customHeight="1">
      <c r="A594" s="39"/>
      <c r="B594" s="40"/>
      <c r="C594" s="205" t="s">
        <v>1195</v>
      </c>
      <c r="D594" s="205" t="s">
        <v>159</v>
      </c>
      <c r="E594" s="206" t="s">
        <v>2822</v>
      </c>
      <c r="F594" s="207" t="s">
        <v>2823</v>
      </c>
      <c r="G594" s="208" t="s">
        <v>320</v>
      </c>
      <c r="H594" s="209">
        <v>12.300000000000001</v>
      </c>
      <c r="I594" s="210"/>
      <c r="J594" s="211">
        <f>ROUND(I594*H594,2)</f>
        <v>0</v>
      </c>
      <c r="K594" s="207" t="s">
        <v>163</v>
      </c>
      <c r="L594" s="45"/>
      <c r="M594" s="212" t="s">
        <v>19</v>
      </c>
      <c r="N594" s="213" t="s">
        <v>49</v>
      </c>
      <c r="O594" s="85"/>
      <c r="P594" s="214">
        <f>O594*H594</f>
        <v>0</v>
      </c>
      <c r="Q594" s="214">
        <v>0.0058399999999999997</v>
      </c>
      <c r="R594" s="214">
        <f>Q594*H594</f>
        <v>0.071832000000000007</v>
      </c>
      <c r="S594" s="214">
        <v>0</v>
      </c>
      <c r="T594" s="215">
        <f>S594*H594</f>
        <v>0</v>
      </c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R594" s="216" t="s">
        <v>268</v>
      </c>
      <c r="AT594" s="216" t="s">
        <v>159</v>
      </c>
      <c r="AU594" s="216" t="s">
        <v>88</v>
      </c>
      <c r="AY594" s="18" t="s">
        <v>157</v>
      </c>
      <c r="BE594" s="217">
        <f>IF(N594="základní",J594,0)</f>
        <v>0</v>
      </c>
      <c r="BF594" s="217">
        <f>IF(N594="snížená",J594,0)</f>
        <v>0</v>
      </c>
      <c r="BG594" s="217">
        <f>IF(N594="zákl. přenesená",J594,0)</f>
        <v>0</v>
      </c>
      <c r="BH594" s="217">
        <f>IF(N594="sníž. přenesená",J594,0)</f>
        <v>0</v>
      </c>
      <c r="BI594" s="217">
        <f>IF(N594="nulová",J594,0)</f>
        <v>0</v>
      </c>
      <c r="BJ594" s="18" t="s">
        <v>86</v>
      </c>
      <c r="BK594" s="217">
        <f>ROUND(I594*H594,2)</f>
        <v>0</v>
      </c>
      <c r="BL594" s="18" t="s">
        <v>268</v>
      </c>
      <c r="BM594" s="216" t="s">
        <v>2824</v>
      </c>
    </row>
    <row r="595" s="2" customFormat="1">
      <c r="A595" s="39"/>
      <c r="B595" s="40"/>
      <c r="C595" s="41"/>
      <c r="D595" s="218" t="s">
        <v>166</v>
      </c>
      <c r="E595" s="41"/>
      <c r="F595" s="219" t="s">
        <v>2825</v>
      </c>
      <c r="G595" s="41"/>
      <c r="H595" s="41"/>
      <c r="I595" s="220"/>
      <c r="J595" s="41"/>
      <c r="K595" s="41"/>
      <c r="L595" s="45"/>
      <c r="M595" s="221"/>
      <c r="N595" s="222"/>
      <c r="O595" s="85"/>
      <c r="P595" s="85"/>
      <c r="Q595" s="85"/>
      <c r="R595" s="85"/>
      <c r="S595" s="85"/>
      <c r="T595" s="86"/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T595" s="18" t="s">
        <v>166</v>
      </c>
      <c r="AU595" s="18" t="s">
        <v>88</v>
      </c>
    </row>
    <row r="596" s="13" customFormat="1">
      <c r="A596" s="13"/>
      <c r="B596" s="225"/>
      <c r="C596" s="226"/>
      <c r="D596" s="223" t="s">
        <v>170</v>
      </c>
      <c r="E596" s="227" t="s">
        <v>19</v>
      </c>
      <c r="F596" s="228" t="s">
        <v>2826</v>
      </c>
      <c r="G596" s="226"/>
      <c r="H596" s="229">
        <v>12.300000000000001</v>
      </c>
      <c r="I596" s="230"/>
      <c r="J596" s="226"/>
      <c r="K596" s="226"/>
      <c r="L596" s="231"/>
      <c r="M596" s="232"/>
      <c r="N596" s="233"/>
      <c r="O596" s="233"/>
      <c r="P596" s="233"/>
      <c r="Q596" s="233"/>
      <c r="R596" s="233"/>
      <c r="S596" s="233"/>
      <c r="T596" s="234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35" t="s">
        <v>170</v>
      </c>
      <c r="AU596" s="235" t="s">
        <v>88</v>
      </c>
      <c r="AV596" s="13" t="s">
        <v>88</v>
      </c>
      <c r="AW596" s="13" t="s">
        <v>37</v>
      </c>
      <c r="AX596" s="13" t="s">
        <v>78</v>
      </c>
      <c r="AY596" s="235" t="s">
        <v>157</v>
      </c>
    </row>
    <row r="597" s="2" customFormat="1" ht="24.15" customHeight="1">
      <c r="A597" s="39"/>
      <c r="B597" s="40"/>
      <c r="C597" s="205" t="s">
        <v>1201</v>
      </c>
      <c r="D597" s="205" t="s">
        <v>159</v>
      </c>
      <c r="E597" s="206" t="s">
        <v>2827</v>
      </c>
      <c r="F597" s="207" t="s">
        <v>2828</v>
      </c>
      <c r="G597" s="208" t="s">
        <v>320</v>
      </c>
      <c r="H597" s="209">
        <v>2.6000000000000001</v>
      </c>
      <c r="I597" s="210"/>
      <c r="J597" s="211">
        <f>ROUND(I597*H597,2)</f>
        <v>0</v>
      </c>
      <c r="K597" s="207" t="s">
        <v>163</v>
      </c>
      <c r="L597" s="45"/>
      <c r="M597" s="212" t="s">
        <v>19</v>
      </c>
      <c r="N597" s="213" t="s">
        <v>49</v>
      </c>
      <c r="O597" s="85"/>
      <c r="P597" s="214">
        <f>O597*H597</f>
        <v>0</v>
      </c>
      <c r="Q597" s="214">
        <v>0.0011100000000000001</v>
      </c>
      <c r="R597" s="214">
        <f>Q597*H597</f>
        <v>0.0028860000000000005</v>
      </c>
      <c r="S597" s="214">
        <v>0</v>
      </c>
      <c r="T597" s="215">
        <f>S597*H597</f>
        <v>0</v>
      </c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R597" s="216" t="s">
        <v>268</v>
      </c>
      <c r="AT597" s="216" t="s">
        <v>159</v>
      </c>
      <c r="AU597" s="216" t="s">
        <v>88</v>
      </c>
      <c r="AY597" s="18" t="s">
        <v>157</v>
      </c>
      <c r="BE597" s="217">
        <f>IF(N597="základní",J597,0)</f>
        <v>0</v>
      </c>
      <c r="BF597" s="217">
        <f>IF(N597="snížená",J597,0)</f>
        <v>0</v>
      </c>
      <c r="BG597" s="217">
        <f>IF(N597="zákl. přenesená",J597,0)</f>
        <v>0</v>
      </c>
      <c r="BH597" s="217">
        <f>IF(N597="sníž. přenesená",J597,0)</f>
        <v>0</v>
      </c>
      <c r="BI597" s="217">
        <f>IF(N597="nulová",J597,0)</f>
        <v>0</v>
      </c>
      <c r="BJ597" s="18" t="s">
        <v>86</v>
      </c>
      <c r="BK597" s="217">
        <f>ROUND(I597*H597,2)</f>
        <v>0</v>
      </c>
      <c r="BL597" s="18" t="s">
        <v>268</v>
      </c>
      <c r="BM597" s="216" t="s">
        <v>2829</v>
      </c>
    </row>
    <row r="598" s="2" customFormat="1">
      <c r="A598" s="39"/>
      <c r="B598" s="40"/>
      <c r="C598" s="41"/>
      <c r="D598" s="218" t="s">
        <v>166</v>
      </c>
      <c r="E598" s="41"/>
      <c r="F598" s="219" t="s">
        <v>2830</v>
      </c>
      <c r="G598" s="41"/>
      <c r="H598" s="41"/>
      <c r="I598" s="220"/>
      <c r="J598" s="41"/>
      <c r="K598" s="41"/>
      <c r="L598" s="45"/>
      <c r="M598" s="221"/>
      <c r="N598" s="222"/>
      <c r="O598" s="85"/>
      <c r="P598" s="85"/>
      <c r="Q598" s="85"/>
      <c r="R598" s="85"/>
      <c r="S598" s="85"/>
      <c r="T598" s="86"/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T598" s="18" t="s">
        <v>166</v>
      </c>
      <c r="AU598" s="18" t="s">
        <v>88</v>
      </c>
    </row>
    <row r="599" s="13" customFormat="1">
      <c r="A599" s="13"/>
      <c r="B599" s="225"/>
      <c r="C599" s="226"/>
      <c r="D599" s="223" t="s">
        <v>170</v>
      </c>
      <c r="E599" s="227" t="s">
        <v>19</v>
      </c>
      <c r="F599" s="228" t="s">
        <v>2831</v>
      </c>
      <c r="G599" s="226"/>
      <c r="H599" s="229">
        <v>2.6000000000000001</v>
      </c>
      <c r="I599" s="230"/>
      <c r="J599" s="226"/>
      <c r="K599" s="226"/>
      <c r="L599" s="231"/>
      <c r="M599" s="232"/>
      <c r="N599" s="233"/>
      <c r="O599" s="233"/>
      <c r="P599" s="233"/>
      <c r="Q599" s="233"/>
      <c r="R599" s="233"/>
      <c r="S599" s="233"/>
      <c r="T599" s="234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35" t="s">
        <v>170</v>
      </c>
      <c r="AU599" s="235" t="s">
        <v>88</v>
      </c>
      <c r="AV599" s="13" t="s">
        <v>88</v>
      </c>
      <c r="AW599" s="13" t="s">
        <v>37</v>
      </c>
      <c r="AX599" s="13" t="s">
        <v>78</v>
      </c>
      <c r="AY599" s="235" t="s">
        <v>157</v>
      </c>
    </row>
    <row r="600" s="2" customFormat="1" ht="24.15" customHeight="1">
      <c r="A600" s="39"/>
      <c r="B600" s="40"/>
      <c r="C600" s="205" t="s">
        <v>1206</v>
      </c>
      <c r="D600" s="205" t="s">
        <v>159</v>
      </c>
      <c r="E600" s="206" t="s">
        <v>2119</v>
      </c>
      <c r="F600" s="207" t="s">
        <v>2120</v>
      </c>
      <c r="G600" s="208" t="s">
        <v>1016</v>
      </c>
      <c r="H600" s="246"/>
      <c r="I600" s="210"/>
      <c r="J600" s="211">
        <f>ROUND(I600*H600,2)</f>
        <v>0</v>
      </c>
      <c r="K600" s="207" t="s">
        <v>175</v>
      </c>
      <c r="L600" s="45"/>
      <c r="M600" s="212" t="s">
        <v>19</v>
      </c>
      <c r="N600" s="213" t="s">
        <v>49</v>
      </c>
      <c r="O600" s="85"/>
      <c r="P600" s="214">
        <f>O600*H600</f>
        <v>0</v>
      </c>
      <c r="Q600" s="214">
        <v>0</v>
      </c>
      <c r="R600" s="214">
        <f>Q600*H600</f>
        <v>0</v>
      </c>
      <c r="S600" s="214">
        <v>0</v>
      </c>
      <c r="T600" s="215">
        <f>S600*H600</f>
        <v>0</v>
      </c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R600" s="216" t="s">
        <v>268</v>
      </c>
      <c r="AT600" s="216" t="s">
        <v>159</v>
      </c>
      <c r="AU600" s="216" t="s">
        <v>88</v>
      </c>
      <c r="AY600" s="18" t="s">
        <v>157</v>
      </c>
      <c r="BE600" s="217">
        <f>IF(N600="základní",J600,0)</f>
        <v>0</v>
      </c>
      <c r="BF600" s="217">
        <f>IF(N600="snížená",J600,0)</f>
        <v>0</v>
      </c>
      <c r="BG600" s="217">
        <f>IF(N600="zákl. přenesená",J600,0)</f>
        <v>0</v>
      </c>
      <c r="BH600" s="217">
        <f>IF(N600="sníž. přenesená",J600,0)</f>
        <v>0</v>
      </c>
      <c r="BI600" s="217">
        <f>IF(N600="nulová",J600,0)</f>
        <v>0</v>
      </c>
      <c r="BJ600" s="18" t="s">
        <v>86</v>
      </c>
      <c r="BK600" s="217">
        <f>ROUND(I600*H600,2)</f>
        <v>0</v>
      </c>
      <c r="BL600" s="18" t="s">
        <v>268</v>
      </c>
      <c r="BM600" s="216" t="s">
        <v>2832</v>
      </c>
    </row>
    <row r="601" s="2" customFormat="1">
      <c r="A601" s="39"/>
      <c r="B601" s="40"/>
      <c r="C601" s="41"/>
      <c r="D601" s="218" t="s">
        <v>166</v>
      </c>
      <c r="E601" s="41"/>
      <c r="F601" s="219" t="s">
        <v>2122</v>
      </c>
      <c r="G601" s="41"/>
      <c r="H601" s="41"/>
      <c r="I601" s="220"/>
      <c r="J601" s="41"/>
      <c r="K601" s="41"/>
      <c r="L601" s="45"/>
      <c r="M601" s="221"/>
      <c r="N601" s="222"/>
      <c r="O601" s="85"/>
      <c r="P601" s="85"/>
      <c r="Q601" s="85"/>
      <c r="R601" s="85"/>
      <c r="S601" s="85"/>
      <c r="T601" s="86"/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T601" s="18" t="s">
        <v>166</v>
      </c>
      <c r="AU601" s="18" t="s">
        <v>88</v>
      </c>
    </row>
    <row r="602" s="12" customFormat="1" ht="22.8" customHeight="1">
      <c r="A602" s="12"/>
      <c r="B602" s="189"/>
      <c r="C602" s="190"/>
      <c r="D602" s="191" t="s">
        <v>77</v>
      </c>
      <c r="E602" s="203" t="s">
        <v>2123</v>
      </c>
      <c r="F602" s="203" t="s">
        <v>2124</v>
      </c>
      <c r="G602" s="190"/>
      <c r="H602" s="190"/>
      <c r="I602" s="193"/>
      <c r="J602" s="204">
        <f>BK602</f>
        <v>0</v>
      </c>
      <c r="K602" s="190"/>
      <c r="L602" s="195"/>
      <c r="M602" s="196"/>
      <c r="N602" s="197"/>
      <c r="O602" s="197"/>
      <c r="P602" s="198">
        <f>SUM(P603:P629)</f>
        <v>0</v>
      </c>
      <c r="Q602" s="197"/>
      <c r="R602" s="198">
        <f>SUM(R603:R629)</f>
        <v>351.33032360000004</v>
      </c>
      <c r="S602" s="197"/>
      <c r="T602" s="199">
        <f>SUM(T603:T629)</f>
        <v>0</v>
      </c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R602" s="200" t="s">
        <v>88</v>
      </c>
      <c r="AT602" s="201" t="s">
        <v>77</v>
      </c>
      <c r="AU602" s="201" t="s">
        <v>86</v>
      </c>
      <c r="AY602" s="200" t="s">
        <v>157</v>
      </c>
      <c r="BK602" s="202">
        <f>SUM(BK603:BK629)</f>
        <v>0</v>
      </c>
    </row>
    <row r="603" s="2" customFormat="1" ht="21.75" customHeight="1">
      <c r="A603" s="39"/>
      <c r="B603" s="40"/>
      <c r="C603" s="205" t="s">
        <v>1212</v>
      </c>
      <c r="D603" s="205" t="s">
        <v>159</v>
      </c>
      <c r="E603" s="206" t="s">
        <v>2126</v>
      </c>
      <c r="F603" s="207" t="s">
        <v>2127</v>
      </c>
      <c r="G603" s="208" t="s">
        <v>162</v>
      </c>
      <c r="H603" s="209">
        <v>34.603000000000002</v>
      </c>
      <c r="I603" s="210"/>
      <c r="J603" s="211">
        <f>ROUND(I603*H603,2)</f>
        <v>0</v>
      </c>
      <c r="K603" s="207" t="s">
        <v>175</v>
      </c>
      <c r="L603" s="45"/>
      <c r="M603" s="212" t="s">
        <v>19</v>
      </c>
      <c r="N603" s="213" t="s">
        <v>49</v>
      </c>
      <c r="O603" s="85"/>
      <c r="P603" s="214">
        <f>O603*H603</f>
        <v>0</v>
      </c>
      <c r="Q603" s="214">
        <v>0.00012</v>
      </c>
      <c r="R603" s="214">
        <f>Q603*H603</f>
        <v>0.0041523599999999999</v>
      </c>
      <c r="S603" s="214">
        <v>0</v>
      </c>
      <c r="T603" s="215">
        <f>S603*H603</f>
        <v>0</v>
      </c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R603" s="216" t="s">
        <v>268</v>
      </c>
      <c r="AT603" s="216" t="s">
        <v>159</v>
      </c>
      <c r="AU603" s="216" t="s">
        <v>88</v>
      </c>
      <c r="AY603" s="18" t="s">
        <v>157</v>
      </c>
      <c r="BE603" s="217">
        <f>IF(N603="základní",J603,0)</f>
        <v>0</v>
      </c>
      <c r="BF603" s="217">
        <f>IF(N603="snížená",J603,0)</f>
        <v>0</v>
      </c>
      <c r="BG603" s="217">
        <f>IF(N603="zákl. přenesená",J603,0)</f>
        <v>0</v>
      </c>
      <c r="BH603" s="217">
        <f>IF(N603="sníž. přenesená",J603,0)</f>
        <v>0</v>
      </c>
      <c r="BI603" s="217">
        <f>IF(N603="nulová",J603,0)</f>
        <v>0</v>
      </c>
      <c r="BJ603" s="18" t="s">
        <v>86</v>
      </c>
      <c r="BK603" s="217">
        <f>ROUND(I603*H603,2)</f>
        <v>0</v>
      </c>
      <c r="BL603" s="18" t="s">
        <v>268</v>
      </c>
      <c r="BM603" s="216" t="s">
        <v>2833</v>
      </c>
    </row>
    <row r="604" s="2" customFormat="1">
      <c r="A604" s="39"/>
      <c r="B604" s="40"/>
      <c r="C604" s="41"/>
      <c r="D604" s="218" t="s">
        <v>166</v>
      </c>
      <c r="E604" s="41"/>
      <c r="F604" s="219" t="s">
        <v>2129</v>
      </c>
      <c r="G604" s="41"/>
      <c r="H604" s="41"/>
      <c r="I604" s="220"/>
      <c r="J604" s="41"/>
      <c r="K604" s="41"/>
      <c r="L604" s="45"/>
      <c r="M604" s="221"/>
      <c r="N604" s="222"/>
      <c r="O604" s="85"/>
      <c r="P604" s="85"/>
      <c r="Q604" s="85"/>
      <c r="R604" s="85"/>
      <c r="S604" s="85"/>
      <c r="T604" s="86"/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T604" s="18" t="s">
        <v>166</v>
      </c>
      <c r="AU604" s="18" t="s">
        <v>88</v>
      </c>
    </row>
    <row r="605" s="13" customFormat="1">
      <c r="A605" s="13"/>
      <c r="B605" s="225"/>
      <c r="C605" s="226"/>
      <c r="D605" s="223" t="s">
        <v>170</v>
      </c>
      <c r="E605" s="227" t="s">
        <v>19</v>
      </c>
      <c r="F605" s="228" t="s">
        <v>2834</v>
      </c>
      <c r="G605" s="226"/>
      <c r="H605" s="229">
        <v>34.603000000000002</v>
      </c>
      <c r="I605" s="230"/>
      <c r="J605" s="226"/>
      <c r="K605" s="226"/>
      <c r="L605" s="231"/>
      <c r="M605" s="232"/>
      <c r="N605" s="233"/>
      <c r="O605" s="233"/>
      <c r="P605" s="233"/>
      <c r="Q605" s="233"/>
      <c r="R605" s="233"/>
      <c r="S605" s="233"/>
      <c r="T605" s="234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35" t="s">
        <v>170</v>
      </c>
      <c r="AU605" s="235" t="s">
        <v>88</v>
      </c>
      <c r="AV605" s="13" t="s">
        <v>88</v>
      </c>
      <c r="AW605" s="13" t="s">
        <v>37</v>
      </c>
      <c r="AX605" s="13" t="s">
        <v>78</v>
      </c>
      <c r="AY605" s="235" t="s">
        <v>157</v>
      </c>
    </row>
    <row r="606" s="2" customFormat="1" ht="16.5" customHeight="1">
      <c r="A606" s="39"/>
      <c r="B606" s="40"/>
      <c r="C606" s="236" t="s">
        <v>1217</v>
      </c>
      <c r="D606" s="236" t="s">
        <v>242</v>
      </c>
      <c r="E606" s="237" t="s">
        <v>2132</v>
      </c>
      <c r="F606" s="238" t="s">
        <v>2133</v>
      </c>
      <c r="G606" s="239" t="s">
        <v>320</v>
      </c>
      <c r="H606" s="240">
        <v>591.11099999999999</v>
      </c>
      <c r="I606" s="241"/>
      <c r="J606" s="242">
        <f>ROUND(I606*H606,2)</f>
        <v>0</v>
      </c>
      <c r="K606" s="238" t="s">
        <v>19</v>
      </c>
      <c r="L606" s="243"/>
      <c r="M606" s="244" t="s">
        <v>19</v>
      </c>
      <c r="N606" s="245" t="s">
        <v>49</v>
      </c>
      <c r="O606" s="85"/>
      <c r="P606" s="214">
        <f>O606*H606</f>
        <v>0</v>
      </c>
      <c r="Q606" s="214">
        <v>0.55000000000000004</v>
      </c>
      <c r="R606" s="214">
        <f>Q606*H606</f>
        <v>325.11105000000003</v>
      </c>
      <c r="S606" s="214">
        <v>0</v>
      </c>
      <c r="T606" s="215">
        <f>S606*H606</f>
        <v>0</v>
      </c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R606" s="216" t="s">
        <v>357</v>
      </c>
      <c r="AT606" s="216" t="s">
        <v>242</v>
      </c>
      <c r="AU606" s="216" t="s">
        <v>88</v>
      </c>
      <c r="AY606" s="18" t="s">
        <v>157</v>
      </c>
      <c r="BE606" s="217">
        <f>IF(N606="základní",J606,0)</f>
        <v>0</v>
      </c>
      <c r="BF606" s="217">
        <f>IF(N606="snížená",J606,0)</f>
        <v>0</v>
      </c>
      <c r="BG606" s="217">
        <f>IF(N606="zákl. přenesená",J606,0)</f>
        <v>0</v>
      </c>
      <c r="BH606" s="217">
        <f>IF(N606="sníž. přenesená",J606,0)</f>
        <v>0</v>
      </c>
      <c r="BI606" s="217">
        <f>IF(N606="nulová",J606,0)</f>
        <v>0</v>
      </c>
      <c r="BJ606" s="18" t="s">
        <v>86</v>
      </c>
      <c r="BK606" s="217">
        <f>ROUND(I606*H606,2)</f>
        <v>0</v>
      </c>
      <c r="BL606" s="18" t="s">
        <v>268</v>
      </c>
      <c r="BM606" s="216" t="s">
        <v>2835</v>
      </c>
    </row>
    <row r="607" s="13" customFormat="1">
      <c r="A607" s="13"/>
      <c r="B607" s="225"/>
      <c r="C607" s="226"/>
      <c r="D607" s="223" t="s">
        <v>170</v>
      </c>
      <c r="E607" s="227" t="s">
        <v>19</v>
      </c>
      <c r="F607" s="228" t="s">
        <v>2836</v>
      </c>
      <c r="G607" s="226"/>
      <c r="H607" s="229">
        <v>576.69399999999996</v>
      </c>
      <c r="I607" s="230"/>
      <c r="J607" s="226"/>
      <c r="K607" s="226"/>
      <c r="L607" s="231"/>
      <c r="M607" s="232"/>
      <c r="N607" s="233"/>
      <c r="O607" s="233"/>
      <c r="P607" s="233"/>
      <c r="Q607" s="233"/>
      <c r="R607" s="233"/>
      <c r="S607" s="233"/>
      <c r="T607" s="234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35" t="s">
        <v>170</v>
      </c>
      <c r="AU607" s="235" t="s">
        <v>88</v>
      </c>
      <c r="AV607" s="13" t="s">
        <v>88</v>
      </c>
      <c r="AW607" s="13" t="s">
        <v>37</v>
      </c>
      <c r="AX607" s="13" t="s">
        <v>78</v>
      </c>
      <c r="AY607" s="235" t="s">
        <v>157</v>
      </c>
    </row>
    <row r="608" s="13" customFormat="1">
      <c r="A608" s="13"/>
      <c r="B608" s="225"/>
      <c r="C608" s="226"/>
      <c r="D608" s="223" t="s">
        <v>170</v>
      </c>
      <c r="E608" s="226"/>
      <c r="F608" s="228" t="s">
        <v>2837</v>
      </c>
      <c r="G608" s="226"/>
      <c r="H608" s="229">
        <v>591.11099999999999</v>
      </c>
      <c r="I608" s="230"/>
      <c r="J608" s="226"/>
      <c r="K608" s="226"/>
      <c r="L608" s="231"/>
      <c r="M608" s="232"/>
      <c r="N608" s="233"/>
      <c r="O608" s="233"/>
      <c r="P608" s="233"/>
      <c r="Q608" s="233"/>
      <c r="R608" s="233"/>
      <c r="S608" s="233"/>
      <c r="T608" s="234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35" t="s">
        <v>170</v>
      </c>
      <c r="AU608" s="235" t="s">
        <v>88</v>
      </c>
      <c r="AV608" s="13" t="s">
        <v>88</v>
      </c>
      <c r="AW608" s="13" t="s">
        <v>4</v>
      </c>
      <c r="AX608" s="13" t="s">
        <v>86</v>
      </c>
      <c r="AY608" s="235" t="s">
        <v>157</v>
      </c>
    </row>
    <row r="609" s="2" customFormat="1" ht="21.75" customHeight="1">
      <c r="A609" s="39"/>
      <c r="B609" s="40"/>
      <c r="C609" s="205" t="s">
        <v>1223</v>
      </c>
      <c r="D609" s="205" t="s">
        <v>159</v>
      </c>
      <c r="E609" s="206" t="s">
        <v>2138</v>
      </c>
      <c r="F609" s="207" t="s">
        <v>2139</v>
      </c>
      <c r="G609" s="208" t="s">
        <v>320</v>
      </c>
      <c r="H609" s="209">
        <v>46.472000000000001</v>
      </c>
      <c r="I609" s="210"/>
      <c r="J609" s="211">
        <f>ROUND(I609*H609,2)</f>
        <v>0</v>
      </c>
      <c r="K609" s="207" t="s">
        <v>175</v>
      </c>
      <c r="L609" s="45"/>
      <c r="M609" s="212" t="s">
        <v>19</v>
      </c>
      <c r="N609" s="213" t="s">
        <v>49</v>
      </c>
      <c r="O609" s="85"/>
      <c r="P609" s="214">
        <f>O609*H609</f>
        <v>0</v>
      </c>
      <c r="Q609" s="214">
        <v>0.00012999999999999999</v>
      </c>
      <c r="R609" s="214">
        <f>Q609*H609</f>
        <v>0.00604136</v>
      </c>
      <c r="S609" s="214">
        <v>0</v>
      </c>
      <c r="T609" s="215">
        <f>S609*H609</f>
        <v>0</v>
      </c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R609" s="216" t="s">
        <v>268</v>
      </c>
      <c r="AT609" s="216" t="s">
        <v>159</v>
      </c>
      <c r="AU609" s="216" t="s">
        <v>88</v>
      </c>
      <c r="AY609" s="18" t="s">
        <v>157</v>
      </c>
      <c r="BE609" s="217">
        <f>IF(N609="základní",J609,0)</f>
        <v>0</v>
      </c>
      <c r="BF609" s="217">
        <f>IF(N609="snížená",J609,0)</f>
        <v>0</v>
      </c>
      <c r="BG609" s="217">
        <f>IF(N609="zákl. přenesená",J609,0)</f>
        <v>0</v>
      </c>
      <c r="BH609" s="217">
        <f>IF(N609="sníž. přenesená",J609,0)</f>
        <v>0</v>
      </c>
      <c r="BI609" s="217">
        <f>IF(N609="nulová",J609,0)</f>
        <v>0</v>
      </c>
      <c r="BJ609" s="18" t="s">
        <v>86</v>
      </c>
      <c r="BK609" s="217">
        <f>ROUND(I609*H609,2)</f>
        <v>0</v>
      </c>
      <c r="BL609" s="18" t="s">
        <v>268</v>
      </c>
      <c r="BM609" s="216" t="s">
        <v>2838</v>
      </c>
    </row>
    <row r="610" s="2" customFormat="1">
      <c r="A610" s="39"/>
      <c r="B610" s="40"/>
      <c r="C610" s="41"/>
      <c r="D610" s="218" t="s">
        <v>166</v>
      </c>
      <c r="E610" s="41"/>
      <c r="F610" s="219" t="s">
        <v>2141</v>
      </c>
      <c r="G610" s="41"/>
      <c r="H610" s="41"/>
      <c r="I610" s="220"/>
      <c r="J610" s="41"/>
      <c r="K610" s="41"/>
      <c r="L610" s="45"/>
      <c r="M610" s="221"/>
      <c r="N610" s="222"/>
      <c r="O610" s="85"/>
      <c r="P610" s="85"/>
      <c r="Q610" s="85"/>
      <c r="R610" s="85"/>
      <c r="S610" s="85"/>
      <c r="T610" s="86"/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T610" s="18" t="s">
        <v>166</v>
      </c>
      <c r="AU610" s="18" t="s">
        <v>88</v>
      </c>
    </row>
    <row r="611" s="13" customFormat="1">
      <c r="A611" s="13"/>
      <c r="B611" s="225"/>
      <c r="C611" s="226"/>
      <c r="D611" s="223" t="s">
        <v>170</v>
      </c>
      <c r="E611" s="227" t="s">
        <v>19</v>
      </c>
      <c r="F611" s="228" t="s">
        <v>2839</v>
      </c>
      <c r="G611" s="226"/>
      <c r="H611" s="229">
        <v>46.472000000000001</v>
      </c>
      <c r="I611" s="230"/>
      <c r="J611" s="226"/>
      <c r="K611" s="226"/>
      <c r="L611" s="231"/>
      <c r="M611" s="232"/>
      <c r="N611" s="233"/>
      <c r="O611" s="233"/>
      <c r="P611" s="233"/>
      <c r="Q611" s="233"/>
      <c r="R611" s="233"/>
      <c r="S611" s="233"/>
      <c r="T611" s="234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35" t="s">
        <v>170</v>
      </c>
      <c r="AU611" s="235" t="s">
        <v>88</v>
      </c>
      <c r="AV611" s="13" t="s">
        <v>88</v>
      </c>
      <c r="AW611" s="13" t="s">
        <v>37</v>
      </c>
      <c r="AX611" s="13" t="s">
        <v>78</v>
      </c>
      <c r="AY611" s="235" t="s">
        <v>157</v>
      </c>
    </row>
    <row r="612" s="2" customFormat="1" ht="16.5" customHeight="1">
      <c r="A612" s="39"/>
      <c r="B612" s="40"/>
      <c r="C612" s="236" t="s">
        <v>1229</v>
      </c>
      <c r="D612" s="236" t="s">
        <v>242</v>
      </c>
      <c r="E612" s="237" t="s">
        <v>2144</v>
      </c>
      <c r="F612" s="238" t="s">
        <v>2145</v>
      </c>
      <c r="G612" s="239" t="s">
        <v>320</v>
      </c>
      <c r="H612" s="240">
        <v>47.634</v>
      </c>
      <c r="I612" s="241"/>
      <c r="J612" s="242">
        <f>ROUND(I612*H612,2)</f>
        <v>0</v>
      </c>
      <c r="K612" s="238" t="s">
        <v>19</v>
      </c>
      <c r="L612" s="243"/>
      <c r="M612" s="244" t="s">
        <v>19</v>
      </c>
      <c r="N612" s="245" t="s">
        <v>49</v>
      </c>
      <c r="O612" s="85"/>
      <c r="P612" s="214">
        <f>O612*H612</f>
        <v>0</v>
      </c>
      <c r="Q612" s="214">
        <v>0.55000000000000004</v>
      </c>
      <c r="R612" s="214">
        <f>Q612*H612</f>
        <v>26.198700000000002</v>
      </c>
      <c r="S612" s="214">
        <v>0</v>
      </c>
      <c r="T612" s="215">
        <f>S612*H612</f>
        <v>0</v>
      </c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R612" s="216" t="s">
        <v>357</v>
      </c>
      <c r="AT612" s="216" t="s">
        <v>242</v>
      </c>
      <c r="AU612" s="216" t="s">
        <v>88</v>
      </c>
      <c r="AY612" s="18" t="s">
        <v>157</v>
      </c>
      <c r="BE612" s="217">
        <f>IF(N612="základní",J612,0)</f>
        <v>0</v>
      </c>
      <c r="BF612" s="217">
        <f>IF(N612="snížená",J612,0)</f>
        <v>0</v>
      </c>
      <c r="BG612" s="217">
        <f>IF(N612="zákl. přenesená",J612,0)</f>
        <v>0</v>
      </c>
      <c r="BH612" s="217">
        <f>IF(N612="sníž. přenesená",J612,0)</f>
        <v>0</v>
      </c>
      <c r="BI612" s="217">
        <f>IF(N612="nulová",J612,0)</f>
        <v>0</v>
      </c>
      <c r="BJ612" s="18" t="s">
        <v>86</v>
      </c>
      <c r="BK612" s="217">
        <f>ROUND(I612*H612,2)</f>
        <v>0</v>
      </c>
      <c r="BL612" s="18" t="s">
        <v>268</v>
      </c>
      <c r="BM612" s="216" t="s">
        <v>2840</v>
      </c>
    </row>
    <row r="613" s="2" customFormat="1">
      <c r="A613" s="39"/>
      <c r="B613" s="40"/>
      <c r="C613" s="41"/>
      <c r="D613" s="223" t="s">
        <v>168</v>
      </c>
      <c r="E613" s="41"/>
      <c r="F613" s="224" t="s">
        <v>2147</v>
      </c>
      <c r="G613" s="41"/>
      <c r="H613" s="41"/>
      <c r="I613" s="220"/>
      <c r="J613" s="41"/>
      <c r="K613" s="41"/>
      <c r="L613" s="45"/>
      <c r="M613" s="221"/>
      <c r="N613" s="222"/>
      <c r="O613" s="85"/>
      <c r="P613" s="85"/>
      <c r="Q613" s="85"/>
      <c r="R613" s="85"/>
      <c r="S613" s="85"/>
      <c r="T613" s="86"/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T613" s="18" t="s">
        <v>168</v>
      </c>
      <c r="AU613" s="18" t="s">
        <v>88</v>
      </c>
    </row>
    <row r="614" s="13" customFormat="1">
      <c r="A614" s="13"/>
      <c r="B614" s="225"/>
      <c r="C614" s="226"/>
      <c r="D614" s="223" t="s">
        <v>170</v>
      </c>
      <c r="E614" s="226"/>
      <c r="F614" s="228" t="s">
        <v>2841</v>
      </c>
      <c r="G614" s="226"/>
      <c r="H614" s="229">
        <v>47.634</v>
      </c>
      <c r="I614" s="230"/>
      <c r="J614" s="226"/>
      <c r="K614" s="226"/>
      <c r="L614" s="231"/>
      <c r="M614" s="232"/>
      <c r="N614" s="233"/>
      <c r="O614" s="233"/>
      <c r="P614" s="233"/>
      <c r="Q614" s="233"/>
      <c r="R614" s="233"/>
      <c r="S614" s="233"/>
      <c r="T614" s="234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35" t="s">
        <v>170</v>
      </c>
      <c r="AU614" s="235" t="s">
        <v>88</v>
      </c>
      <c r="AV614" s="13" t="s">
        <v>88</v>
      </c>
      <c r="AW614" s="13" t="s">
        <v>4</v>
      </c>
      <c r="AX614" s="13" t="s">
        <v>86</v>
      </c>
      <c r="AY614" s="235" t="s">
        <v>157</v>
      </c>
    </row>
    <row r="615" s="2" customFormat="1" ht="16.5" customHeight="1">
      <c r="A615" s="39"/>
      <c r="B615" s="40"/>
      <c r="C615" s="205" t="s">
        <v>1235</v>
      </c>
      <c r="D615" s="205" t="s">
        <v>159</v>
      </c>
      <c r="E615" s="206" t="s">
        <v>2150</v>
      </c>
      <c r="F615" s="207" t="s">
        <v>2151</v>
      </c>
      <c r="G615" s="208" t="s">
        <v>162</v>
      </c>
      <c r="H615" s="209">
        <v>34.603000000000002</v>
      </c>
      <c r="I615" s="210"/>
      <c r="J615" s="211">
        <f>ROUND(I615*H615,2)</f>
        <v>0</v>
      </c>
      <c r="K615" s="207" t="s">
        <v>175</v>
      </c>
      <c r="L615" s="45"/>
      <c r="M615" s="212" t="s">
        <v>19</v>
      </c>
      <c r="N615" s="213" t="s">
        <v>49</v>
      </c>
      <c r="O615" s="85"/>
      <c r="P615" s="214">
        <f>O615*H615</f>
        <v>0</v>
      </c>
      <c r="Q615" s="214">
        <v>0</v>
      </c>
      <c r="R615" s="214">
        <f>Q615*H615</f>
        <v>0</v>
      </c>
      <c r="S615" s="214">
        <v>0</v>
      </c>
      <c r="T615" s="215">
        <f>S615*H615</f>
        <v>0</v>
      </c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R615" s="216" t="s">
        <v>268</v>
      </c>
      <c r="AT615" s="216" t="s">
        <v>159</v>
      </c>
      <c r="AU615" s="216" t="s">
        <v>88</v>
      </c>
      <c r="AY615" s="18" t="s">
        <v>157</v>
      </c>
      <c r="BE615" s="217">
        <f>IF(N615="základní",J615,0)</f>
        <v>0</v>
      </c>
      <c r="BF615" s="217">
        <f>IF(N615="snížená",J615,0)</f>
        <v>0</v>
      </c>
      <c r="BG615" s="217">
        <f>IF(N615="zákl. přenesená",J615,0)</f>
        <v>0</v>
      </c>
      <c r="BH615" s="217">
        <f>IF(N615="sníž. přenesená",J615,0)</f>
        <v>0</v>
      </c>
      <c r="BI615" s="217">
        <f>IF(N615="nulová",J615,0)</f>
        <v>0</v>
      </c>
      <c r="BJ615" s="18" t="s">
        <v>86</v>
      </c>
      <c r="BK615" s="217">
        <f>ROUND(I615*H615,2)</f>
        <v>0</v>
      </c>
      <c r="BL615" s="18" t="s">
        <v>268</v>
      </c>
      <c r="BM615" s="216" t="s">
        <v>2842</v>
      </c>
    </row>
    <row r="616" s="2" customFormat="1">
      <c r="A616" s="39"/>
      <c r="B616" s="40"/>
      <c r="C616" s="41"/>
      <c r="D616" s="218" t="s">
        <v>166</v>
      </c>
      <c r="E616" s="41"/>
      <c r="F616" s="219" t="s">
        <v>2153</v>
      </c>
      <c r="G616" s="41"/>
      <c r="H616" s="41"/>
      <c r="I616" s="220"/>
      <c r="J616" s="41"/>
      <c r="K616" s="41"/>
      <c r="L616" s="45"/>
      <c r="M616" s="221"/>
      <c r="N616" s="222"/>
      <c r="O616" s="85"/>
      <c r="P616" s="85"/>
      <c r="Q616" s="85"/>
      <c r="R616" s="85"/>
      <c r="S616" s="85"/>
      <c r="T616" s="86"/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T616" s="18" t="s">
        <v>166</v>
      </c>
      <c r="AU616" s="18" t="s">
        <v>88</v>
      </c>
    </row>
    <row r="617" s="13" customFormat="1">
      <c r="A617" s="13"/>
      <c r="B617" s="225"/>
      <c r="C617" s="226"/>
      <c r="D617" s="223" t="s">
        <v>170</v>
      </c>
      <c r="E617" s="227" t="s">
        <v>19</v>
      </c>
      <c r="F617" s="228" t="s">
        <v>2843</v>
      </c>
      <c r="G617" s="226"/>
      <c r="H617" s="229">
        <v>34.603000000000002</v>
      </c>
      <c r="I617" s="230"/>
      <c r="J617" s="226"/>
      <c r="K617" s="226"/>
      <c r="L617" s="231"/>
      <c r="M617" s="232"/>
      <c r="N617" s="233"/>
      <c r="O617" s="233"/>
      <c r="P617" s="233"/>
      <c r="Q617" s="233"/>
      <c r="R617" s="233"/>
      <c r="S617" s="233"/>
      <c r="T617" s="234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35" t="s">
        <v>170</v>
      </c>
      <c r="AU617" s="235" t="s">
        <v>88</v>
      </c>
      <c r="AV617" s="13" t="s">
        <v>88</v>
      </c>
      <c r="AW617" s="13" t="s">
        <v>37</v>
      </c>
      <c r="AX617" s="13" t="s">
        <v>78</v>
      </c>
      <c r="AY617" s="235" t="s">
        <v>157</v>
      </c>
    </row>
    <row r="618" s="2" customFormat="1" ht="16.5" customHeight="1">
      <c r="A618" s="39"/>
      <c r="B618" s="40"/>
      <c r="C618" s="236" t="s">
        <v>1240</v>
      </c>
      <c r="D618" s="236" t="s">
        <v>242</v>
      </c>
      <c r="E618" s="237" t="s">
        <v>2156</v>
      </c>
      <c r="F618" s="238" t="s">
        <v>2157</v>
      </c>
      <c r="G618" s="239" t="s">
        <v>162</v>
      </c>
      <c r="H618" s="240">
        <v>38.444000000000003</v>
      </c>
      <c r="I618" s="241"/>
      <c r="J618" s="242">
        <f>ROUND(I618*H618,2)</f>
        <v>0</v>
      </c>
      <c r="K618" s="238" t="s">
        <v>175</v>
      </c>
      <c r="L618" s="243"/>
      <c r="M618" s="244" t="s">
        <v>19</v>
      </c>
      <c r="N618" s="245" t="s">
        <v>49</v>
      </c>
      <c r="O618" s="85"/>
      <c r="P618" s="214">
        <f>O618*H618</f>
        <v>0</v>
      </c>
      <c r="Q618" s="214">
        <v>0.00027</v>
      </c>
      <c r="R618" s="214">
        <f>Q618*H618</f>
        <v>0.010379880000000001</v>
      </c>
      <c r="S618" s="214">
        <v>0</v>
      </c>
      <c r="T618" s="215">
        <f>S618*H618</f>
        <v>0</v>
      </c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R618" s="216" t="s">
        <v>357</v>
      </c>
      <c r="AT618" s="216" t="s">
        <v>242</v>
      </c>
      <c r="AU618" s="216" t="s">
        <v>88</v>
      </c>
      <c r="AY618" s="18" t="s">
        <v>157</v>
      </c>
      <c r="BE618" s="217">
        <f>IF(N618="základní",J618,0)</f>
        <v>0</v>
      </c>
      <c r="BF618" s="217">
        <f>IF(N618="snížená",J618,0)</f>
        <v>0</v>
      </c>
      <c r="BG618" s="217">
        <f>IF(N618="zákl. přenesená",J618,0)</f>
        <v>0</v>
      </c>
      <c r="BH618" s="217">
        <f>IF(N618="sníž. přenesená",J618,0)</f>
        <v>0</v>
      </c>
      <c r="BI618" s="217">
        <f>IF(N618="nulová",J618,0)</f>
        <v>0</v>
      </c>
      <c r="BJ618" s="18" t="s">
        <v>86</v>
      </c>
      <c r="BK618" s="217">
        <f>ROUND(I618*H618,2)</f>
        <v>0</v>
      </c>
      <c r="BL618" s="18" t="s">
        <v>268</v>
      </c>
      <c r="BM618" s="216" t="s">
        <v>2844</v>
      </c>
    </row>
    <row r="619" s="13" customFormat="1">
      <c r="A619" s="13"/>
      <c r="B619" s="225"/>
      <c r="C619" s="226"/>
      <c r="D619" s="223" t="s">
        <v>170</v>
      </c>
      <c r="E619" s="226"/>
      <c r="F619" s="228" t="s">
        <v>2845</v>
      </c>
      <c r="G619" s="226"/>
      <c r="H619" s="229">
        <v>38.444000000000003</v>
      </c>
      <c r="I619" s="230"/>
      <c r="J619" s="226"/>
      <c r="K619" s="226"/>
      <c r="L619" s="231"/>
      <c r="M619" s="232"/>
      <c r="N619" s="233"/>
      <c r="O619" s="233"/>
      <c r="P619" s="233"/>
      <c r="Q619" s="233"/>
      <c r="R619" s="233"/>
      <c r="S619" s="233"/>
      <c r="T619" s="234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35" t="s">
        <v>170</v>
      </c>
      <c r="AU619" s="235" t="s">
        <v>88</v>
      </c>
      <c r="AV619" s="13" t="s">
        <v>88</v>
      </c>
      <c r="AW619" s="13" t="s">
        <v>4</v>
      </c>
      <c r="AX619" s="13" t="s">
        <v>86</v>
      </c>
      <c r="AY619" s="235" t="s">
        <v>157</v>
      </c>
    </row>
    <row r="620" s="2" customFormat="1" ht="21.75" customHeight="1">
      <c r="A620" s="39"/>
      <c r="B620" s="40"/>
      <c r="C620" s="205" t="s">
        <v>1247</v>
      </c>
      <c r="D620" s="205" t="s">
        <v>159</v>
      </c>
      <c r="E620" s="206" t="s">
        <v>2846</v>
      </c>
      <c r="F620" s="207" t="s">
        <v>2847</v>
      </c>
      <c r="G620" s="208" t="s">
        <v>320</v>
      </c>
      <c r="H620" s="209">
        <v>2.4300000000000002</v>
      </c>
      <c r="I620" s="210"/>
      <c r="J620" s="211">
        <f>ROUND(I620*H620,2)</f>
        <v>0</v>
      </c>
      <c r="K620" s="207" t="s">
        <v>163</v>
      </c>
      <c r="L620" s="45"/>
      <c r="M620" s="212" t="s">
        <v>19</v>
      </c>
      <c r="N620" s="213" t="s">
        <v>49</v>
      </c>
      <c r="O620" s="85"/>
      <c r="P620" s="214">
        <f>O620*H620</f>
        <v>0</v>
      </c>
      <c r="Q620" s="214">
        <v>0</v>
      </c>
      <c r="R620" s="214">
        <f>Q620*H620</f>
        <v>0</v>
      </c>
      <c r="S620" s="214">
        <v>0</v>
      </c>
      <c r="T620" s="215">
        <f>S620*H620</f>
        <v>0</v>
      </c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R620" s="216" t="s">
        <v>268</v>
      </c>
      <c r="AT620" s="216" t="s">
        <v>159</v>
      </c>
      <c r="AU620" s="216" t="s">
        <v>88</v>
      </c>
      <c r="AY620" s="18" t="s">
        <v>157</v>
      </c>
      <c r="BE620" s="217">
        <f>IF(N620="základní",J620,0)</f>
        <v>0</v>
      </c>
      <c r="BF620" s="217">
        <f>IF(N620="snížená",J620,0)</f>
        <v>0</v>
      </c>
      <c r="BG620" s="217">
        <f>IF(N620="zákl. přenesená",J620,0)</f>
        <v>0</v>
      </c>
      <c r="BH620" s="217">
        <f>IF(N620="sníž. přenesená",J620,0)</f>
        <v>0</v>
      </c>
      <c r="BI620" s="217">
        <f>IF(N620="nulová",J620,0)</f>
        <v>0</v>
      </c>
      <c r="BJ620" s="18" t="s">
        <v>86</v>
      </c>
      <c r="BK620" s="217">
        <f>ROUND(I620*H620,2)</f>
        <v>0</v>
      </c>
      <c r="BL620" s="18" t="s">
        <v>268</v>
      </c>
      <c r="BM620" s="216" t="s">
        <v>2848</v>
      </c>
    </row>
    <row r="621" s="2" customFormat="1">
      <c r="A621" s="39"/>
      <c r="B621" s="40"/>
      <c r="C621" s="41"/>
      <c r="D621" s="218" t="s">
        <v>166</v>
      </c>
      <c r="E621" s="41"/>
      <c r="F621" s="219" t="s">
        <v>2849</v>
      </c>
      <c r="G621" s="41"/>
      <c r="H621" s="41"/>
      <c r="I621" s="220"/>
      <c r="J621" s="41"/>
      <c r="K621" s="41"/>
      <c r="L621" s="45"/>
      <c r="M621" s="221"/>
      <c r="N621" s="222"/>
      <c r="O621" s="85"/>
      <c r="P621" s="85"/>
      <c r="Q621" s="85"/>
      <c r="R621" s="85"/>
      <c r="S621" s="85"/>
      <c r="T621" s="86"/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T621" s="18" t="s">
        <v>166</v>
      </c>
      <c r="AU621" s="18" t="s">
        <v>88</v>
      </c>
    </row>
    <row r="622" s="13" customFormat="1">
      <c r="A622" s="13"/>
      <c r="B622" s="225"/>
      <c r="C622" s="226"/>
      <c r="D622" s="223" t="s">
        <v>170</v>
      </c>
      <c r="E622" s="227" t="s">
        <v>19</v>
      </c>
      <c r="F622" s="228" t="s">
        <v>2850</v>
      </c>
      <c r="G622" s="226"/>
      <c r="H622" s="229">
        <v>2.4300000000000002</v>
      </c>
      <c r="I622" s="230"/>
      <c r="J622" s="226"/>
      <c r="K622" s="226"/>
      <c r="L622" s="231"/>
      <c r="M622" s="232"/>
      <c r="N622" s="233"/>
      <c r="O622" s="233"/>
      <c r="P622" s="233"/>
      <c r="Q622" s="233"/>
      <c r="R622" s="233"/>
      <c r="S622" s="233"/>
      <c r="T622" s="234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35" t="s">
        <v>170</v>
      </c>
      <c r="AU622" s="235" t="s">
        <v>88</v>
      </c>
      <c r="AV622" s="13" t="s">
        <v>88</v>
      </c>
      <c r="AW622" s="13" t="s">
        <v>37</v>
      </c>
      <c r="AX622" s="13" t="s">
        <v>78</v>
      </c>
      <c r="AY622" s="235" t="s">
        <v>157</v>
      </c>
    </row>
    <row r="623" s="2" customFormat="1" ht="21.75" customHeight="1">
      <c r="A623" s="39"/>
      <c r="B623" s="40"/>
      <c r="C623" s="236" t="s">
        <v>1253</v>
      </c>
      <c r="D623" s="236" t="s">
        <v>242</v>
      </c>
      <c r="E623" s="237" t="s">
        <v>2851</v>
      </c>
      <c r="F623" s="238" t="s">
        <v>2852</v>
      </c>
      <c r="G623" s="239" t="s">
        <v>271</v>
      </c>
      <c r="H623" s="240">
        <v>1</v>
      </c>
      <c r="I623" s="241"/>
      <c r="J623" s="242">
        <f>ROUND(I623*H623,2)</f>
        <v>0</v>
      </c>
      <c r="K623" s="238" t="s">
        <v>19</v>
      </c>
      <c r="L623" s="243"/>
      <c r="M623" s="244" t="s">
        <v>19</v>
      </c>
      <c r="N623" s="245" t="s">
        <v>49</v>
      </c>
      <c r="O623" s="85"/>
      <c r="P623" s="214">
        <f>O623*H623</f>
        <v>0</v>
      </c>
      <c r="Q623" s="214">
        <v>0</v>
      </c>
      <c r="R623" s="214">
        <f>Q623*H623</f>
        <v>0</v>
      </c>
      <c r="S623" s="214">
        <v>0</v>
      </c>
      <c r="T623" s="215">
        <f>S623*H623</f>
        <v>0</v>
      </c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R623" s="216" t="s">
        <v>357</v>
      </c>
      <c r="AT623" s="216" t="s">
        <v>242</v>
      </c>
      <c r="AU623" s="216" t="s">
        <v>88</v>
      </c>
      <c r="AY623" s="18" t="s">
        <v>157</v>
      </c>
      <c r="BE623" s="217">
        <f>IF(N623="základní",J623,0)</f>
        <v>0</v>
      </c>
      <c r="BF623" s="217">
        <f>IF(N623="snížená",J623,0)</f>
        <v>0</v>
      </c>
      <c r="BG623" s="217">
        <f>IF(N623="zákl. přenesená",J623,0)</f>
        <v>0</v>
      </c>
      <c r="BH623" s="217">
        <f>IF(N623="sníž. přenesená",J623,0)</f>
        <v>0</v>
      </c>
      <c r="BI623" s="217">
        <f>IF(N623="nulová",J623,0)</f>
        <v>0</v>
      </c>
      <c r="BJ623" s="18" t="s">
        <v>86</v>
      </c>
      <c r="BK623" s="217">
        <f>ROUND(I623*H623,2)</f>
        <v>0</v>
      </c>
      <c r="BL623" s="18" t="s">
        <v>268</v>
      </c>
      <c r="BM623" s="216" t="s">
        <v>2853</v>
      </c>
    </row>
    <row r="624" s="2" customFormat="1">
      <c r="A624" s="39"/>
      <c r="B624" s="40"/>
      <c r="C624" s="41"/>
      <c r="D624" s="223" t="s">
        <v>168</v>
      </c>
      <c r="E624" s="41"/>
      <c r="F624" s="224" t="s">
        <v>2815</v>
      </c>
      <c r="G624" s="41"/>
      <c r="H624" s="41"/>
      <c r="I624" s="220"/>
      <c r="J624" s="41"/>
      <c r="K624" s="41"/>
      <c r="L624" s="45"/>
      <c r="M624" s="221"/>
      <c r="N624" s="222"/>
      <c r="O624" s="85"/>
      <c r="P624" s="85"/>
      <c r="Q624" s="85"/>
      <c r="R624" s="85"/>
      <c r="S624" s="85"/>
      <c r="T624" s="86"/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T624" s="18" t="s">
        <v>168</v>
      </c>
      <c r="AU624" s="18" t="s">
        <v>88</v>
      </c>
    </row>
    <row r="625" s="13" customFormat="1">
      <c r="A625" s="13"/>
      <c r="B625" s="225"/>
      <c r="C625" s="226"/>
      <c r="D625" s="223" t="s">
        <v>170</v>
      </c>
      <c r="E625" s="227" t="s">
        <v>19</v>
      </c>
      <c r="F625" s="228" t="s">
        <v>1521</v>
      </c>
      <c r="G625" s="226"/>
      <c r="H625" s="229">
        <v>1</v>
      </c>
      <c r="I625" s="230"/>
      <c r="J625" s="226"/>
      <c r="K625" s="226"/>
      <c r="L625" s="231"/>
      <c r="M625" s="232"/>
      <c r="N625" s="233"/>
      <c r="O625" s="233"/>
      <c r="P625" s="233"/>
      <c r="Q625" s="233"/>
      <c r="R625" s="233"/>
      <c r="S625" s="233"/>
      <c r="T625" s="234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35" t="s">
        <v>170</v>
      </c>
      <c r="AU625" s="235" t="s">
        <v>88</v>
      </c>
      <c r="AV625" s="13" t="s">
        <v>88</v>
      </c>
      <c r="AW625" s="13" t="s">
        <v>37</v>
      </c>
      <c r="AX625" s="13" t="s">
        <v>78</v>
      </c>
      <c r="AY625" s="235" t="s">
        <v>157</v>
      </c>
    </row>
    <row r="626" s="2" customFormat="1" ht="24.15" customHeight="1">
      <c r="A626" s="39"/>
      <c r="B626" s="40"/>
      <c r="C626" s="205" t="s">
        <v>1259</v>
      </c>
      <c r="D626" s="205" t="s">
        <v>159</v>
      </c>
      <c r="E626" s="206" t="s">
        <v>2200</v>
      </c>
      <c r="F626" s="207" t="s">
        <v>2201</v>
      </c>
      <c r="G626" s="208" t="s">
        <v>320</v>
      </c>
      <c r="H626" s="209">
        <v>22.236000000000001</v>
      </c>
      <c r="I626" s="210"/>
      <c r="J626" s="211">
        <f>ROUND(I626*H626,2)</f>
        <v>0</v>
      </c>
      <c r="K626" s="207" t="s">
        <v>19</v>
      </c>
      <c r="L626" s="45"/>
      <c r="M626" s="212" t="s">
        <v>19</v>
      </c>
      <c r="N626" s="213" t="s">
        <v>49</v>
      </c>
      <c r="O626" s="85"/>
      <c r="P626" s="214">
        <f>O626*H626</f>
        <v>0</v>
      </c>
      <c r="Q626" s="214">
        <v>0</v>
      </c>
      <c r="R626" s="214">
        <f>Q626*H626</f>
        <v>0</v>
      </c>
      <c r="S626" s="214">
        <v>0</v>
      </c>
      <c r="T626" s="215">
        <f>S626*H626</f>
        <v>0</v>
      </c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R626" s="216" t="s">
        <v>268</v>
      </c>
      <c r="AT626" s="216" t="s">
        <v>159</v>
      </c>
      <c r="AU626" s="216" t="s">
        <v>88</v>
      </c>
      <c r="AY626" s="18" t="s">
        <v>157</v>
      </c>
      <c r="BE626" s="217">
        <f>IF(N626="základní",J626,0)</f>
        <v>0</v>
      </c>
      <c r="BF626" s="217">
        <f>IF(N626="snížená",J626,0)</f>
        <v>0</v>
      </c>
      <c r="BG626" s="217">
        <f>IF(N626="zákl. přenesená",J626,0)</f>
        <v>0</v>
      </c>
      <c r="BH626" s="217">
        <f>IF(N626="sníž. přenesená",J626,0)</f>
        <v>0</v>
      </c>
      <c r="BI626" s="217">
        <f>IF(N626="nulová",J626,0)</f>
        <v>0</v>
      </c>
      <c r="BJ626" s="18" t="s">
        <v>86</v>
      </c>
      <c r="BK626" s="217">
        <f>ROUND(I626*H626,2)</f>
        <v>0</v>
      </c>
      <c r="BL626" s="18" t="s">
        <v>268</v>
      </c>
      <c r="BM626" s="216" t="s">
        <v>2854</v>
      </c>
    </row>
    <row r="627" s="13" customFormat="1">
      <c r="A627" s="13"/>
      <c r="B627" s="225"/>
      <c r="C627" s="226"/>
      <c r="D627" s="223" t="s">
        <v>170</v>
      </c>
      <c r="E627" s="227" t="s">
        <v>19</v>
      </c>
      <c r="F627" s="228" t="s">
        <v>2855</v>
      </c>
      <c r="G627" s="226"/>
      <c r="H627" s="229">
        <v>22.236000000000001</v>
      </c>
      <c r="I627" s="230"/>
      <c r="J627" s="226"/>
      <c r="K627" s="226"/>
      <c r="L627" s="231"/>
      <c r="M627" s="232"/>
      <c r="N627" s="233"/>
      <c r="O627" s="233"/>
      <c r="P627" s="233"/>
      <c r="Q627" s="233"/>
      <c r="R627" s="233"/>
      <c r="S627" s="233"/>
      <c r="T627" s="234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35" t="s">
        <v>170</v>
      </c>
      <c r="AU627" s="235" t="s">
        <v>88</v>
      </c>
      <c r="AV627" s="13" t="s">
        <v>88</v>
      </c>
      <c r="AW627" s="13" t="s">
        <v>37</v>
      </c>
      <c r="AX627" s="13" t="s">
        <v>78</v>
      </c>
      <c r="AY627" s="235" t="s">
        <v>157</v>
      </c>
    </row>
    <row r="628" s="2" customFormat="1" ht="24.15" customHeight="1">
      <c r="A628" s="39"/>
      <c r="B628" s="40"/>
      <c r="C628" s="205" t="s">
        <v>1265</v>
      </c>
      <c r="D628" s="205" t="s">
        <v>159</v>
      </c>
      <c r="E628" s="206" t="s">
        <v>2205</v>
      </c>
      <c r="F628" s="207" t="s">
        <v>2206</v>
      </c>
      <c r="G628" s="208" t="s">
        <v>1016</v>
      </c>
      <c r="H628" s="246"/>
      <c r="I628" s="210"/>
      <c r="J628" s="211">
        <f>ROUND(I628*H628,2)</f>
        <v>0</v>
      </c>
      <c r="K628" s="207" t="s">
        <v>175</v>
      </c>
      <c r="L628" s="45"/>
      <c r="M628" s="212" t="s">
        <v>19</v>
      </c>
      <c r="N628" s="213" t="s">
        <v>49</v>
      </c>
      <c r="O628" s="85"/>
      <c r="P628" s="214">
        <f>O628*H628</f>
        <v>0</v>
      </c>
      <c r="Q628" s="214">
        <v>0</v>
      </c>
      <c r="R628" s="214">
        <f>Q628*H628</f>
        <v>0</v>
      </c>
      <c r="S628" s="214">
        <v>0</v>
      </c>
      <c r="T628" s="215">
        <f>S628*H628</f>
        <v>0</v>
      </c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R628" s="216" t="s">
        <v>268</v>
      </c>
      <c r="AT628" s="216" t="s">
        <v>159</v>
      </c>
      <c r="AU628" s="216" t="s">
        <v>88</v>
      </c>
      <c r="AY628" s="18" t="s">
        <v>157</v>
      </c>
      <c r="BE628" s="217">
        <f>IF(N628="základní",J628,0)</f>
        <v>0</v>
      </c>
      <c r="BF628" s="217">
        <f>IF(N628="snížená",J628,0)</f>
        <v>0</v>
      </c>
      <c r="BG628" s="217">
        <f>IF(N628="zákl. přenesená",J628,0)</f>
        <v>0</v>
      </c>
      <c r="BH628" s="217">
        <f>IF(N628="sníž. přenesená",J628,0)</f>
        <v>0</v>
      </c>
      <c r="BI628" s="217">
        <f>IF(N628="nulová",J628,0)</f>
        <v>0</v>
      </c>
      <c r="BJ628" s="18" t="s">
        <v>86</v>
      </c>
      <c r="BK628" s="217">
        <f>ROUND(I628*H628,2)</f>
        <v>0</v>
      </c>
      <c r="BL628" s="18" t="s">
        <v>268</v>
      </c>
      <c r="BM628" s="216" t="s">
        <v>2856</v>
      </c>
    </row>
    <row r="629" s="2" customFormat="1">
      <c r="A629" s="39"/>
      <c r="B629" s="40"/>
      <c r="C629" s="41"/>
      <c r="D629" s="218" t="s">
        <v>166</v>
      </c>
      <c r="E629" s="41"/>
      <c r="F629" s="219" t="s">
        <v>2208</v>
      </c>
      <c r="G629" s="41"/>
      <c r="H629" s="41"/>
      <c r="I629" s="220"/>
      <c r="J629" s="41"/>
      <c r="K629" s="41"/>
      <c r="L629" s="45"/>
      <c r="M629" s="221"/>
      <c r="N629" s="222"/>
      <c r="O629" s="85"/>
      <c r="P629" s="85"/>
      <c r="Q629" s="85"/>
      <c r="R629" s="85"/>
      <c r="S629" s="85"/>
      <c r="T629" s="86"/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T629" s="18" t="s">
        <v>166</v>
      </c>
      <c r="AU629" s="18" t="s">
        <v>88</v>
      </c>
    </row>
    <row r="630" s="12" customFormat="1" ht="22.8" customHeight="1">
      <c r="A630" s="12"/>
      <c r="B630" s="189"/>
      <c r="C630" s="190"/>
      <c r="D630" s="191" t="s">
        <v>77</v>
      </c>
      <c r="E630" s="203" t="s">
        <v>2209</v>
      </c>
      <c r="F630" s="203" t="s">
        <v>2210</v>
      </c>
      <c r="G630" s="190"/>
      <c r="H630" s="190"/>
      <c r="I630" s="193"/>
      <c r="J630" s="204">
        <f>BK630</f>
        <v>0</v>
      </c>
      <c r="K630" s="190"/>
      <c r="L630" s="195"/>
      <c r="M630" s="196"/>
      <c r="N630" s="197"/>
      <c r="O630" s="197"/>
      <c r="P630" s="198">
        <f>SUM(P631:P654)</f>
        <v>0</v>
      </c>
      <c r="Q630" s="197"/>
      <c r="R630" s="198">
        <f>SUM(R631:R654)</f>
        <v>0.0030324899999999997</v>
      </c>
      <c r="S630" s="197"/>
      <c r="T630" s="199">
        <f>SUM(T631:T654)</f>
        <v>0</v>
      </c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R630" s="200" t="s">
        <v>88</v>
      </c>
      <c r="AT630" s="201" t="s">
        <v>77</v>
      </c>
      <c r="AU630" s="201" t="s">
        <v>86</v>
      </c>
      <c r="AY630" s="200" t="s">
        <v>157</v>
      </c>
      <c r="BK630" s="202">
        <f>SUM(BK631:BK654)</f>
        <v>0</v>
      </c>
    </row>
    <row r="631" s="2" customFormat="1" ht="24.15" customHeight="1">
      <c r="A631" s="39"/>
      <c r="B631" s="40"/>
      <c r="C631" s="205" t="s">
        <v>1271</v>
      </c>
      <c r="D631" s="205" t="s">
        <v>159</v>
      </c>
      <c r="E631" s="206" t="s">
        <v>2857</v>
      </c>
      <c r="F631" s="207" t="s">
        <v>2858</v>
      </c>
      <c r="G631" s="208" t="s">
        <v>162</v>
      </c>
      <c r="H631" s="209">
        <v>3.323</v>
      </c>
      <c r="I631" s="210"/>
      <c r="J631" s="211">
        <f>ROUND(I631*H631,2)</f>
        <v>0</v>
      </c>
      <c r="K631" s="207" t="s">
        <v>163</v>
      </c>
      <c r="L631" s="45"/>
      <c r="M631" s="212" t="s">
        <v>19</v>
      </c>
      <c r="N631" s="213" t="s">
        <v>49</v>
      </c>
      <c r="O631" s="85"/>
      <c r="P631" s="214">
        <f>O631*H631</f>
        <v>0</v>
      </c>
      <c r="Q631" s="214">
        <v>0.00012999999999999999</v>
      </c>
      <c r="R631" s="214">
        <f>Q631*H631</f>
        <v>0.00043198999999999993</v>
      </c>
      <c r="S631" s="214">
        <v>0</v>
      </c>
      <c r="T631" s="215">
        <f>S631*H631</f>
        <v>0</v>
      </c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R631" s="216" t="s">
        <v>268</v>
      </c>
      <c r="AT631" s="216" t="s">
        <v>159</v>
      </c>
      <c r="AU631" s="216" t="s">
        <v>88</v>
      </c>
      <c r="AY631" s="18" t="s">
        <v>157</v>
      </c>
      <c r="BE631" s="217">
        <f>IF(N631="základní",J631,0)</f>
        <v>0</v>
      </c>
      <c r="BF631" s="217">
        <f>IF(N631="snížená",J631,0)</f>
        <v>0</v>
      </c>
      <c r="BG631" s="217">
        <f>IF(N631="zákl. přenesená",J631,0)</f>
        <v>0</v>
      </c>
      <c r="BH631" s="217">
        <f>IF(N631="sníž. přenesená",J631,0)</f>
        <v>0</v>
      </c>
      <c r="BI631" s="217">
        <f>IF(N631="nulová",J631,0)</f>
        <v>0</v>
      </c>
      <c r="BJ631" s="18" t="s">
        <v>86</v>
      </c>
      <c r="BK631" s="217">
        <f>ROUND(I631*H631,2)</f>
        <v>0</v>
      </c>
      <c r="BL631" s="18" t="s">
        <v>268</v>
      </c>
      <c r="BM631" s="216" t="s">
        <v>2859</v>
      </c>
    </row>
    <row r="632" s="2" customFormat="1">
      <c r="A632" s="39"/>
      <c r="B632" s="40"/>
      <c r="C632" s="41"/>
      <c r="D632" s="218" t="s">
        <v>166</v>
      </c>
      <c r="E632" s="41"/>
      <c r="F632" s="219" t="s">
        <v>2860</v>
      </c>
      <c r="G632" s="41"/>
      <c r="H632" s="41"/>
      <c r="I632" s="220"/>
      <c r="J632" s="41"/>
      <c r="K632" s="41"/>
      <c r="L632" s="45"/>
      <c r="M632" s="221"/>
      <c r="N632" s="222"/>
      <c r="O632" s="85"/>
      <c r="P632" s="85"/>
      <c r="Q632" s="85"/>
      <c r="R632" s="85"/>
      <c r="S632" s="85"/>
      <c r="T632" s="86"/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T632" s="18" t="s">
        <v>166</v>
      </c>
      <c r="AU632" s="18" t="s">
        <v>88</v>
      </c>
    </row>
    <row r="633" s="13" customFormat="1">
      <c r="A633" s="13"/>
      <c r="B633" s="225"/>
      <c r="C633" s="226"/>
      <c r="D633" s="223" t="s">
        <v>170</v>
      </c>
      <c r="E633" s="227" t="s">
        <v>19</v>
      </c>
      <c r="F633" s="228" t="s">
        <v>2861</v>
      </c>
      <c r="G633" s="226"/>
      <c r="H633" s="229">
        <v>3.323</v>
      </c>
      <c r="I633" s="230"/>
      <c r="J633" s="226"/>
      <c r="K633" s="226"/>
      <c r="L633" s="231"/>
      <c r="M633" s="232"/>
      <c r="N633" s="233"/>
      <c r="O633" s="233"/>
      <c r="P633" s="233"/>
      <c r="Q633" s="233"/>
      <c r="R633" s="233"/>
      <c r="S633" s="233"/>
      <c r="T633" s="234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35" t="s">
        <v>170</v>
      </c>
      <c r="AU633" s="235" t="s">
        <v>88</v>
      </c>
      <c r="AV633" s="13" t="s">
        <v>88</v>
      </c>
      <c r="AW633" s="13" t="s">
        <v>37</v>
      </c>
      <c r="AX633" s="13" t="s">
        <v>78</v>
      </c>
      <c r="AY633" s="235" t="s">
        <v>157</v>
      </c>
    </row>
    <row r="634" s="2" customFormat="1" ht="16.5" customHeight="1">
      <c r="A634" s="39"/>
      <c r="B634" s="40"/>
      <c r="C634" s="236" t="s">
        <v>1277</v>
      </c>
      <c r="D634" s="236" t="s">
        <v>242</v>
      </c>
      <c r="E634" s="237" t="s">
        <v>2238</v>
      </c>
      <c r="F634" s="238" t="s">
        <v>2862</v>
      </c>
      <c r="G634" s="239" t="s">
        <v>271</v>
      </c>
      <c r="H634" s="240">
        <v>1</v>
      </c>
      <c r="I634" s="241"/>
      <c r="J634" s="242">
        <f>ROUND(I634*H634,2)</f>
        <v>0</v>
      </c>
      <c r="K634" s="238" t="s">
        <v>19</v>
      </c>
      <c r="L634" s="243"/>
      <c r="M634" s="244" t="s">
        <v>19</v>
      </c>
      <c r="N634" s="245" t="s">
        <v>49</v>
      </c>
      <c r="O634" s="85"/>
      <c r="P634" s="214">
        <f>O634*H634</f>
        <v>0</v>
      </c>
      <c r="Q634" s="214">
        <v>0</v>
      </c>
      <c r="R634" s="214">
        <f>Q634*H634</f>
        <v>0</v>
      </c>
      <c r="S634" s="214">
        <v>0</v>
      </c>
      <c r="T634" s="215">
        <f>S634*H634</f>
        <v>0</v>
      </c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R634" s="216" t="s">
        <v>357</v>
      </c>
      <c r="AT634" s="216" t="s">
        <v>242</v>
      </c>
      <c r="AU634" s="216" t="s">
        <v>88</v>
      </c>
      <c r="AY634" s="18" t="s">
        <v>157</v>
      </c>
      <c r="BE634" s="217">
        <f>IF(N634="základní",J634,0)</f>
        <v>0</v>
      </c>
      <c r="BF634" s="217">
        <f>IF(N634="snížená",J634,0)</f>
        <v>0</v>
      </c>
      <c r="BG634" s="217">
        <f>IF(N634="zákl. přenesená",J634,0)</f>
        <v>0</v>
      </c>
      <c r="BH634" s="217">
        <f>IF(N634="sníž. přenesená",J634,0)</f>
        <v>0</v>
      </c>
      <c r="BI634" s="217">
        <f>IF(N634="nulová",J634,0)</f>
        <v>0</v>
      </c>
      <c r="BJ634" s="18" t="s">
        <v>86</v>
      </c>
      <c r="BK634" s="217">
        <f>ROUND(I634*H634,2)</f>
        <v>0</v>
      </c>
      <c r="BL634" s="18" t="s">
        <v>268</v>
      </c>
      <c r="BM634" s="216" t="s">
        <v>2863</v>
      </c>
    </row>
    <row r="635" s="2" customFormat="1">
      <c r="A635" s="39"/>
      <c r="B635" s="40"/>
      <c r="C635" s="41"/>
      <c r="D635" s="223" t="s">
        <v>168</v>
      </c>
      <c r="E635" s="41"/>
      <c r="F635" s="224" t="s">
        <v>2815</v>
      </c>
      <c r="G635" s="41"/>
      <c r="H635" s="41"/>
      <c r="I635" s="220"/>
      <c r="J635" s="41"/>
      <c r="K635" s="41"/>
      <c r="L635" s="45"/>
      <c r="M635" s="221"/>
      <c r="N635" s="222"/>
      <c r="O635" s="85"/>
      <c r="P635" s="85"/>
      <c r="Q635" s="85"/>
      <c r="R635" s="85"/>
      <c r="S635" s="85"/>
      <c r="T635" s="86"/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T635" s="18" t="s">
        <v>168</v>
      </c>
      <c r="AU635" s="18" t="s">
        <v>88</v>
      </c>
    </row>
    <row r="636" s="13" customFormat="1">
      <c r="A636" s="13"/>
      <c r="B636" s="225"/>
      <c r="C636" s="226"/>
      <c r="D636" s="223" t="s">
        <v>170</v>
      </c>
      <c r="E636" s="227" t="s">
        <v>19</v>
      </c>
      <c r="F636" s="228" t="s">
        <v>1521</v>
      </c>
      <c r="G636" s="226"/>
      <c r="H636" s="229">
        <v>1</v>
      </c>
      <c r="I636" s="230"/>
      <c r="J636" s="226"/>
      <c r="K636" s="226"/>
      <c r="L636" s="231"/>
      <c r="M636" s="232"/>
      <c r="N636" s="233"/>
      <c r="O636" s="233"/>
      <c r="P636" s="233"/>
      <c r="Q636" s="233"/>
      <c r="R636" s="233"/>
      <c r="S636" s="233"/>
      <c r="T636" s="234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35" t="s">
        <v>170</v>
      </c>
      <c r="AU636" s="235" t="s">
        <v>88</v>
      </c>
      <c r="AV636" s="13" t="s">
        <v>88</v>
      </c>
      <c r="AW636" s="13" t="s">
        <v>37</v>
      </c>
      <c r="AX636" s="13" t="s">
        <v>78</v>
      </c>
      <c r="AY636" s="235" t="s">
        <v>157</v>
      </c>
    </row>
    <row r="637" s="2" customFormat="1" ht="24.15" customHeight="1">
      <c r="A637" s="39"/>
      <c r="B637" s="40"/>
      <c r="C637" s="205" t="s">
        <v>1283</v>
      </c>
      <c r="D637" s="205" t="s">
        <v>159</v>
      </c>
      <c r="E637" s="206" t="s">
        <v>2243</v>
      </c>
      <c r="F637" s="207" t="s">
        <v>2244</v>
      </c>
      <c r="G637" s="208" t="s">
        <v>320</v>
      </c>
      <c r="H637" s="209">
        <v>7.4299999999999997</v>
      </c>
      <c r="I637" s="210"/>
      <c r="J637" s="211">
        <f>ROUND(I637*H637,2)</f>
        <v>0</v>
      </c>
      <c r="K637" s="207" t="s">
        <v>175</v>
      </c>
      <c r="L637" s="45"/>
      <c r="M637" s="212" t="s">
        <v>19</v>
      </c>
      <c r="N637" s="213" t="s">
        <v>49</v>
      </c>
      <c r="O637" s="85"/>
      <c r="P637" s="214">
        <f>O637*H637</f>
        <v>0</v>
      </c>
      <c r="Q637" s="214">
        <v>6.0000000000000002E-05</v>
      </c>
      <c r="R637" s="214">
        <f>Q637*H637</f>
        <v>0.00044579999999999999</v>
      </c>
      <c r="S637" s="214">
        <v>0</v>
      </c>
      <c r="T637" s="215">
        <f>S637*H637</f>
        <v>0</v>
      </c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R637" s="216" t="s">
        <v>268</v>
      </c>
      <c r="AT637" s="216" t="s">
        <v>159</v>
      </c>
      <c r="AU637" s="216" t="s">
        <v>88</v>
      </c>
      <c r="AY637" s="18" t="s">
        <v>157</v>
      </c>
      <c r="BE637" s="217">
        <f>IF(N637="základní",J637,0)</f>
        <v>0</v>
      </c>
      <c r="BF637" s="217">
        <f>IF(N637="snížená",J637,0)</f>
        <v>0</v>
      </c>
      <c r="BG637" s="217">
        <f>IF(N637="zákl. přenesená",J637,0)</f>
        <v>0</v>
      </c>
      <c r="BH637" s="217">
        <f>IF(N637="sníž. přenesená",J637,0)</f>
        <v>0</v>
      </c>
      <c r="BI637" s="217">
        <f>IF(N637="nulová",J637,0)</f>
        <v>0</v>
      </c>
      <c r="BJ637" s="18" t="s">
        <v>86</v>
      </c>
      <c r="BK637" s="217">
        <f>ROUND(I637*H637,2)</f>
        <v>0</v>
      </c>
      <c r="BL637" s="18" t="s">
        <v>268</v>
      </c>
      <c r="BM637" s="216" t="s">
        <v>2864</v>
      </c>
    </row>
    <row r="638" s="2" customFormat="1">
      <c r="A638" s="39"/>
      <c r="B638" s="40"/>
      <c r="C638" s="41"/>
      <c r="D638" s="218" t="s">
        <v>166</v>
      </c>
      <c r="E638" s="41"/>
      <c r="F638" s="219" t="s">
        <v>2246</v>
      </c>
      <c r="G638" s="41"/>
      <c r="H638" s="41"/>
      <c r="I638" s="220"/>
      <c r="J638" s="41"/>
      <c r="K638" s="41"/>
      <c r="L638" s="45"/>
      <c r="M638" s="221"/>
      <c r="N638" s="222"/>
      <c r="O638" s="85"/>
      <c r="P638" s="85"/>
      <c r="Q638" s="85"/>
      <c r="R638" s="85"/>
      <c r="S638" s="85"/>
      <c r="T638" s="86"/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T638" s="18" t="s">
        <v>166</v>
      </c>
      <c r="AU638" s="18" t="s">
        <v>88</v>
      </c>
    </row>
    <row r="639" s="13" customFormat="1">
      <c r="A639" s="13"/>
      <c r="B639" s="225"/>
      <c r="C639" s="226"/>
      <c r="D639" s="223" t="s">
        <v>170</v>
      </c>
      <c r="E639" s="227" t="s">
        <v>19</v>
      </c>
      <c r="F639" s="228" t="s">
        <v>2865</v>
      </c>
      <c r="G639" s="226"/>
      <c r="H639" s="229">
        <v>7.4299999999999997</v>
      </c>
      <c r="I639" s="230"/>
      <c r="J639" s="226"/>
      <c r="K639" s="226"/>
      <c r="L639" s="231"/>
      <c r="M639" s="232"/>
      <c r="N639" s="233"/>
      <c r="O639" s="233"/>
      <c r="P639" s="233"/>
      <c r="Q639" s="233"/>
      <c r="R639" s="233"/>
      <c r="S639" s="233"/>
      <c r="T639" s="234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35" t="s">
        <v>170</v>
      </c>
      <c r="AU639" s="235" t="s">
        <v>88</v>
      </c>
      <c r="AV639" s="13" t="s">
        <v>88</v>
      </c>
      <c r="AW639" s="13" t="s">
        <v>37</v>
      </c>
      <c r="AX639" s="13" t="s">
        <v>78</v>
      </c>
      <c r="AY639" s="235" t="s">
        <v>157</v>
      </c>
    </row>
    <row r="640" s="2" customFormat="1" ht="24.15" customHeight="1">
      <c r="A640" s="39"/>
      <c r="B640" s="40"/>
      <c r="C640" s="205" t="s">
        <v>1289</v>
      </c>
      <c r="D640" s="205" t="s">
        <v>159</v>
      </c>
      <c r="E640" s="206" t="s">
        <v>2249</v>
      </c>
      <c r="F640" s="207" t="s">
        <v>2250</v>
      </c>
      <c r="G640" s="208" t="s">
        <v>320</v>
      </c>
      <c r="H640" s="209">
        <v>7.4299999999999997</v>
      </c>
      <c r="I640" s="210"/>
      <c r="J640" s="211">
        <f>ROUND(I640*H640,2)</f>
        <v>0</v>
      </c>
      <c r="K640" s="207" t="s">
        <v>175</v>
      </c>
      <c r="L640" s="45"/>
      <c r="M640" s="212" t="s">
        <v>19</v>
      </c>
      <c r="N640" s="213" t="s">
        <v>49</v>
      </c>
      <c r="O640" s="85"/>
      <c r="P640" s="214">
        <f>O640*H640</f>
        <v>0</v>
      </c>
      <c r="Q640" s="214">
        <v>0.00029</v>
      </c>
      <c r="R640" s="214">
        <f>Q640*H640</f>
        <v>0.0021546999999999998</v>
      </c>
      <c r="S640" s="214">
        <v>0</v>
      </c>
      <c r="T640" s="215">
        <f>S640*H640</f>
        <v>0</v>
      </c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R640" s="216" t="s">
        <v>268</v>
      </c>
      <c r="AT640" s="216" t="s">
        <v>159</v>
      </c>
      <c r="AU640" s="216" t="s">
        <v>88</v>
      </c>
      <c r="AY640" s="18" t="s">
        <v>157</v>
      </c>
      <c r="BE640" s="217">
        <f>IF(N640="základní",J640,0)</f>
        <v>0</v>
      </c>
      <c r="BF640" s="217">
        <f>IF(N640="snížená",J640,0)</f>
        <v>0</v>
      </c>
      <c r="BG640" s="217">
        <f>IF(N640="zákl. přenesená",J640,0)</f>
        <v>0</v>
      </c>
      <c r="BH640" s="217">
        <f>IF(N640="sníž. přenesená",J640,0)</f>
        <v>0</v>
      </c>
      <c r="BI640" s="217">
        <f>IF(N640="nulová",J640,0)</f>
        <v>0</v>
      </c>
      <c r="BJ640" s="18" t="s">
        <v>86</v>
      </c>
      <c r="BK640" s="217">
        <f>ROUND(I640*H640,2)</f>
        <v>0</v>
      </c>
      <c r="BL640" s="18" t="s">
        <v>268</v>
      </c>
      <c r="BM640" s="216" t="s">
        <v>2866</v>
      </c>
    </row>
    <row r="641" s="2" customFormat="1">
      <c r="A641" s="39"/>
      <c r="B641" s="40"/>
      <c r="C641" s="41"/>
      <c r="D641" s="218" t="s">
        <v>166</v>
      </c>
      <c r="E641" s="41"/>
      <c r="F641" s="219" t="s">
        <v>2252</v>
      </c>
      <c r="G641" s="41"/>
      <c r="H641" s="41"/>
      <c r="I641" s="220"/>
      <c r="J641" s="41"/>
      <c r="K641" s="41"/>
      <c r="L641" s="45"/>
      <c r="M641" s="221"/>
      <c r="N641" s="222"/>
      <c r="O641" s="85"/>
      <c r="P641" s="85"/>
      <c r="Q641" s="85"/>
      <c r="R641" s="85"/>
      <c r="S641" s="85"/>
      <c r="T641" s="86"/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T641" s="18" t="s">
        <v>166</v>
      </c>
      <c r="AU641" s="18" t="s">
        <v>88</v>
      </c>
    </row>
    <row r="642" s="13" customFormat="1">
      <c r="A642" s="13"/>
      <c r="B642" s="225"/>
      <c r="C642" s="226"/>
      <c r="D642" s="223" t="s">
        <v>170</v>
      </c>
      <c r="E642" s="227" t="s">
        <v>19</v>
      </c>
      <c r="F642" s="228" t="s">
        <v>2865</v>
      </c>
      <c r="G642" s="226"/>
      <c r="H642" s="229">
        <v>7.4299999999999997</v>
      </c>
      <c r="I642" s="230"/>
      <c r="J642" s="226"/>
      <c r="K642" s="226"/>
      <c r="L642" s="231"/>
      <c r="M642" s="232"/>
      <c r="N642" s="233"/>
      <c r="O642" s="233"/>
      <c r="P642" s="233"/>
      <c r="Q642" s="233"/>
      <c r="R642" s="233"/>
      <c r="S642" s="233"/>
      <c r="T642" s="234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35" t="s">
        <v>170</v>
      </c>
      <c r="AU642" s="235" t="s">
        <v>88</v>
      </c>
      <c r="AV642" s="13" t="s">
        <v>88</v>
      </c>
      <c r="AW642" s="13" t="s">
        <v>37</v>
      </c>
      <c r="AX642" s="13" t="s">
        <v>78</v>
      </c>
      <c r="AY642" s="235" t="s">
        <v>157</v>
      </c>
    </row>
    <row r="643" s="2" customFormat="1" ht="16.5" customHeight="1">
      <c r="A643" s="39"/>
      <c r="B643" s="40"/>
      <c r="C643" s="205" t="s">
        <v>1295</v>
      </c>
      <c r="D643" s="205" t="s">
        <v>159</v>
      </c>
      <c r="E643" s="206" t="s">
        <v>2254</v>
      </c>
      <c r="F643" s="207" t="s">
        <v>2255</v>
      </c>
      <c r="G643" s="208" t="s">
        <v>271</v>
      </c>
      <c r="H643" s="209">
        <v>1</v>
      </c>
      <c r="I643" s="210"/>
      <c r="J643" s="211">
        <f>ROUND(I643*H643,2)</f>
        <v>0</v>
      </c>
      <c r="K643" s="207" t="s">
        <v>175</v>
      </c>
      <c r="L643" s="45"/>
      <c r="M643" s="212" t="s">
        <v>19</v>
      </c>
      <c r="N643" s="213" t="s">
        <v>49</v>
      </c>
      <c r="O643" s="85"/>
      <c r="P643" s="214">
        <f>O643*H643</f>
        <v>0</v>
      </c>
      <c r="Q643" s="214">
        <v>0</v>
      </c>
      <c r="R643" s="214">
        <f>Q643*H643</f>
        <v>0</v>
      </c>
      <c r="S643" s="214">
        <v>0</v>
      </c>
      <c r="T643" s="215">
        <f>S643*H643</f>
        <v>0</v>
      </c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R643" s="216" t="s">
        <v>268</v>
      </c>
      <c r="AT643" s="216" t="s">
        <v>159</v>
      </c>
      <c r="AU643" s="216" t="s">
        <v>88</v>
      </c>
      <c r="AY643" s="18" t="s">
        <v>157</v>
      </c>
      <c r="BE643" s="217">
        <f>IF(N643="základní",J643,0)</f>
        <v>0</v>
      </c>
      <c r="BF643" s="217">
        <f>IF(N643="snížená",J643,0)</f>
        <v>0</v>
      </c>
      <c r="BG643" s="217">
        <f>IF(N643="zákl. přenesená",J643,0)</f>
        <v>0</v>
      </c>
      <c r="BH643" s="217">
        <f>IF(N643="sníž. přenesená",J643,0)</f>
        <v>0</v>
      </c>
      <c r="BI643" s="217">
        <f>IF(N643="nulová",J643,0)</f>
        <v>0</v>
      </c>
      <c r="BJ643" s="18" t="s">
        <v>86</v>
      </c>
      <c r="BK643" s="217">
        <f>ROUND(I643*H643,2)</f>
        <v>0</v>
      </c>
      <c r="BL643" s="18" t="s">
        <v>268</v>
      </c>
      <c r="BM643" s="216" t="s">
        <v>2867</v>
      </c>
    </row>
    <row r="644" s="2" customFormat="1">
      <c r="A644" s="39"/>
      <c r="B644" s="40"/>
      <c r="C644" s="41"/>
      <c r="D644" s="218" t="s">
        <v>166</v>
      </c>
      <c r="E644" s="41"/>
      <c r="F644" s="219" t="s">
        <v>2257</v>
      </c>
      <c r="G644" s="41"/>
      <c r="H644" s="41"/>
      <c r="I644" s="220"/>
      <c r="J644" s="41"/>
      <c r="K644" s="41"/>
      <c r="L644" s="45"/>
      <c r="M644" s="221"/>
      <c r="N644" s="222"/>
      <c r="O644" s="85"/>
      <c r="P644" s="85"/>
      <c r="Q644" s="85"/>
      <c r="R644" s="85"/>
      <c r="S644" s="85"/>
      <c r="T644" s="86"/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T644" s="18" t="s">
        <v>166</v>
      </c>
      <c r="AU644" s="18" t="s">
        <v>88</v>
      </c>
    </row>
    <row r="645" s="2" customFormat="1" ht="21.75" customHeight="1">
      <c r="A645" s="39"/>
      <c r="B645" s="40"/>
      <c r="C645" s="236" t="s">
        <v>1301</v>
      </c>
      <c r="D645" s="236" t="s">
        <v>242</v>
      </c>
      <c r="E645" s="237" t="s">
        <v>2868</v>
      </c>
      <c r="F645" s="238" t="s">
        <v>2869</v>
      </c>
      <c r="G645" s="239" t="s">
        <v>271</v>
      </c>
      <c r="H645" s="240">
        <v>1</v>
      </c>
      <c r="I645" s="241"/>
      <c r="J645" s="242">
        <f>ROUND(I645*H645,2)</f>
        <v>0</v>
      </c>
      <c r="K645" s="238" t="s">
        <v>19</v>
      </c>
      <c r="L645" s="243"/>
      <c r="M645" s="244" t="s">
        <v>19</v>
      </c>
      <c r="N645" s="245" t="s">
        <v>49</v>
      </c>
      <c r="O645" s="85"/>
      <c r="P645" s="214">
        <f>O645*H645</f>
        <v>0</v>
      </c>
      <c r="Q645" s="214">
        <v>0</v>
      </c>
      <c r="R645" s="214">
        <f>Q645*H645</f>
        <v>0</v>
      </c>
      <c r="S645" s="214">
        <v>0</v>
      </c>
      <c r="T645" s="215">
        <f>S645*H645</f>
        <v>0</v>
      </c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R645" s="216" t="s">
        <v>357</v>
      </c>
      <c r="AT645" s="216" t="s">
        <v>242</v>
      </c>
      <c r="AU645" s="216" t="s">
        <v>88</v>
      </c>
      <c r="AY645" s="18" t="s">
        <v>157</v>
      </c>
      <c r="BE645" s="217">
        <f>IF(N645="základní",J645,0)</f>
        <v>0</v>
      </c>
      <c r="BF645" s="217">
        <f>IF(N645="snížená",J645,0)</f>
        <v>0</v>
      </c>
      <c r="BG645" s="217">
        <f>IF(N645="zákl. přenesená",J645,0)</f>
        <v>0</v>
      </c>
      <c r="BH645" s="217">
        <f>IF(N645="sníž. přenesená",J645,0)</f>
        <v>0</v>
      </c>
      <c r="BI645" s="217">
        <f>IF(N645="nulová",J645,0)</f>
        <v>0</v>
      </c>
      <c r="BJ645" s="18" t="s">
        <v>86</v>
      </c>
      <c r="BK645" s="217">
        <f>ROUND(I645*H645,2)</f>
        <v>0</v>
      </c>
      <c r="BL645" s="18" t="s">
        <v>268</v>
      </c>
      <c r="BM645" s="216" t="s">
        <v>2870</v>
      </c>
    </row>
    <row r="646" s="2" customFormat="1">
      <c r="A646" s="39"/>
      <c r="B646" s="40"/>
      <c r="C646" s="41"/>
      <c r="D646" s="223" t="s">
        <v>168</v>
      </c>
      <c r="E646" s="41"/>
      <c r="F646" s="224" t="s">
        <v>2815</v>
      </c>
      <c r="G646" s="41"/>
      <c r="H646" s="41"/>
      <c r="I646" s="220"/>
      <c r="J646" s="41"/>
      <c r="K646" s="41"/>
      <c r="L646" s="45"/>
      <c r="M646" s="221"/>
      <c r="N646" s="222"/>
      <c r="O646" s="85"/>
      <c r="P646" s="85"/>
      <c r="Q646" s="85"/>
      <c r="R646" s="85"/>
      <c r="S646" s="85"/>
      <c r="T646" s="86"/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T646" s="18" t="s">
        <v>168</v>
      </c>
      <c r="AU646" s="18" t="s">
        <v>88</v>
      </c>
    </row>
    <row r="647" s="13" customFormat="1">
      <c r="A647" s="13"/>
      <c r="B647" s="225"/>
      <c r="C647" s="226"/>
      <c r="D647" s="223" t="s">
        <v>170</v>
      </c>
      <c r="E647" s="227" t="s">
        <v>19</v>
      </c>
      <c r="F647" s="228" t="s">
        <v>1521</v>
      </c>
      <c r="G647" s="226"/>
      <c r="H647" s="229">
        <v>1</v>
      </c>
      <c r="I647" s="230"/>
      <c r="J647" s="226"/>
      <c r="K647" s="226"/>
      <c r="L647" s="231"/>
      <c r="M647" s="232"/>
      <c r="N647" s="233"/>
      <c r="O647" s="233"/>
      <c r="P647" s="233"/>
      <c r="Q647" s="233"/>
      <c r="R647" s="233"/>
      <c r="S647" s="233"/>
      <c r="T647" s="234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35" t="s">
        <v>170</v>
      </c>
      <c r="AU647" s="235" t="s">
        <v>88</v>
      </c>
      <c r="AV647" s="13" t="s">
        <v>88</v>
      </c>
      <c r="AW647" s="13" t="s">
        <v>37</v>
      </c>
      <c r="AX647" s="13" t="s">
        <v>78</v>
      </c>
      <c r="AY647" s="235" t="s">
        <v>157</v>
      </c>
    </row>
    <row r="648" s="2" customFormat="1" ht="24.15" customHeight="1">
      <c r="A648" s="39"/>
      <c r="B648" s="40"/>
      <c r="C648" s="205" t="s">
        <v>1307</v>
      </c>
      <c r="D648" s="205" t="s">
        <v>159</v>
      </c>
      <c r="E648" s="206" t="s">
        <v>2871</v>
      </c>
      <c r="F648" s="207" t="s">
        <v>2872</v>
      </c>
      <c r="G648" s="208" t="s">
        <v>1337</v>
      </c>
      <c r="H648" s="209">
        <v>1</v>
      </c>
      <c r="I648" s="210"/>
      <c r="J648" s="211">
        <f>ROUND(I648*H648,2)</f>
        <v>0</v>
      </c>
      <c r="K648" s="207" t="s">
        <v>19</v>
      </c>
      <c r="L648" s="45"/>
      <c r="M648" s="212" t="s">
        <v>19</v>
      </c>
      <c r="N648" s="213" t="s">
        <v>49</v>
      </c>
      <c r="O648" s="85"/>
      <c r="P648" s="214">
        <f>O648*H648</f>
        <v>0</v>
      </c>
      <c r="Q648" s="214">
        <v>0</v>
      </c>
      <c r="R648" s="214">
        <f>Q648*H648</f>
        <v>0</v>
      </c>
      <c r="S648" s="214">
        <v>0</v>
      </c>
      <c r="T648" s="215">
        <f>S648*H648</f>
        <v>0</v>
      </c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R648" s="216" t="s">
        <v>268</v>
      </c>
      <c r="AT648" s="216" t="s">
        <v>159</v>
      </c>
      <c r="AU648" s="216" t="s">
        <v>88</v>
      </c>
      <c r="AY648" s="18" t="s">
        <v>157</v>
      </c>
      <c r="BE648" s="217">
        <f>IF(N648="základní",J648,0)</f>
        <v>0</v>
      </c>
      <c r="BF648" s="217">
        <f>IF(N648="snížená",J648,0)</f>
        <v>0</v>
      </c>
      <c r="BG648" s="217">
        <f>IF(N648="zákl. přenesená",J648,0)</f>
        <v>0</v>
      </c>
      <c r="BH648" s="217">
        <f>IF(N648="sníž. přenesená",J648,0)</f>
        <v>0</v>
      </c>
      <c r="BI648" s="217">
        <f>IF(N648="nulová",J648,0)</f>
        <v>0</v>
      </c>
      <c r="BJ648" s="18" t="s">
        <v>86</v>
      </c>
      <c r="BK648" s="217">
        <f>ROUND(I648*H648,2)</f>
        <v>0</v>
      </c>
      <c r="BL648" s="18" t="s">
        <v>268</v>
      </c>
      <c r="BM648" s="216" t="s">
        <v>2873</v>
      </c>
    </row>
    <row r="649" s="2" customFormat="1">
      <c r="A649" s="39"/>
      <c r="B649" s="40"/>
      <c r="C649" s="41"/>
      <c r="D649" s="223" t="s">
        <v>168</v>
      </c>
      <c r="E649" s="41"/>
      <c r="F649" s="224" t="s">
        <v>2815</v>
      </c>
      <c r="G649" s="41"/>
      <c r="H649" s="41"/>
      <c r="I649" s="220"/>
      <c r="J649" s="41"/>
      <c r="K649" s="41"/>
      <c r="L649" s="45"/>
      <c r="M649" s="221"/>
      <c r="N649" s="222"/>
      <c r="O649" s="85"/>
      <c r="P649" s="85"/>
      <c r="Q649" s="85"/>
      <c r="R649" s="85"/>
      <c r="S649" s="85"/>
      <c r="T649" s="86"/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T649" s="18" t="s">
        <v>168</v>
      </c>
      <c r="AU649" s="18" t="s">
        <v>88</v>
      </c>
    </row>
    <row r="650" s="13" customFormat="1">
      <c r="A650" s="13"/>
      <c r="B650" s="225"/>
      <c r="C650" s="226"/>
      <c r="D650" s="223" t="s">
        <v>170</v>
      </c>
      <c r="E650" s="227" t="s">
        <v>19</v>
      </c>
      <c r="F650" s="228" t="s">
        <v>1521</v>
      </c>
      <c r="G650" s="226"/>
      <c r="H650" s="229">
        <v>1</v>
      </c>
      <c r="I650" s="230"/>
      <c r="J650" s="226"/>
      <c r="K650" s="226"/>
      <c r="L650" s="231"/>
      <c r="M650" s="232"/>
      <c r="N650" s="233"/>
      <c r="O650" s="233"/>
      <c r="P650" s="233"/>
      <c r="Q650" s="233"/>
      <c r="R650" s="233"/>
      <c r="S650" s="233"/>
      <c r="T650" s="234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35" t="s">
        <v>170</v>
      </c>
      <c r="AU650" s="235" t="s">
        <v>88</v>
      </c>
      <c r="AV650" s="13" t="s">
        <v>88</v>
      </c>
      <c r="AW650" s="13" t="s">
        <v>37</v>
      </c>
      <c r="AX650" s="13" t="s">
        <v>78</v>
      </c>
      <c r="AY650" s="235" t="s">
        <v>157</v>
      </c>
    </row>
    <row r="651" s="2" customFormat="1" ht="24.15" customHeight="1">
      <c r="A651" s="39"/>
      <c r="B651" s="40"/>
      <c r="C651" s="205" t="s">
        <v>1312</v>
      </c>
      <c r="D651" s="205" t="s">
        <v>159</v>
      </c>
      <c r="E651" s="206" t="s">
        <v>2874</v>
      </c>
      <c r="F651" s="207" t="s">
        <v>2875</v>
      </c>
      <c r="G651" s="208" t="s">
        <v>271</v>
      </c>
      <c r="H651" s="209">
        <v>3</v>
      </c>
      <c r="I651" s="210"/>
      <c r="J651" s="211">
        <f>ROUND(I651*H651,2)</f>
        <v>0</v>
      </c>
      <c r="K651" s="207" t="s">
        <v>19</v>
      </c>
      <c r="L651" s="45"/>
      <c r="M651" s="212" t="s">
        <v>19</v>
      </c>
      <c r="N651" s="213" t="s">
        <v>49</v>
      </c>
      <c r="O651" s="85"/>
      <c r="P651" s="214">
        <f>O651*H651</f>
        <v>0</v>
      </c>
      <c r="Q651" s="214">
        <v>0</v>
      </c>
      <c r="R651" s="214">
        <f>Q651*H651</f>
        <v>0</v>
      </c>
      <c r="S651" s="214">
        <v>0</v>
      </c>
      <c r="T651" s="215">
        <f>S651*H651</f>
        <v>0</v>
      </c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R651" s="216" t="s">
        <v>268</v>
      </c>
      <c r="AT651" s="216" t="s">
        <v>159</v>
      </c>
      <c r="AU651" s="216" t="s">
        <v>88</v>
      </c>
      <c r="AY651" s="18" t="s">
        <v>157</v>
      </c>
      <c r="BE651" s="217">
        <f>IF(N651="základní",J651,0)</f>
        <v>0</v>
      </c>
      <c r="BF651" s="217">
        <f>IF(N651="snížená",J651,0)</f>
        <v>0</v>
      </c>
      <c r="BG651" s="217">
        <f>IF(N651="zákl. přenesená",J651,0)</f>
        <v>0</v>
      </c>
      <c r="BH651" s="217">
        <f>IF(N651="sníž. přenesená",J651,0)</f>
        <v>0</v>
      </c>
      <c r="BI651" s="217">
        <f>IF(N651="nulová",J651,0)</f>
        <v>0</v>
      </c>
      <c r="BJ651" s="18" t="s">
        <v>86</v>
      </c>
      <c r="BK651" s="217">
        <f>ROUND(I651*H651,2)</f>
        <v>0</v>
      </c>
      <c r="BL651" s="18" t="s">
        <v>268</v>
      </c>
      <c r="BM651" s="216" t="s">
        <v>2876</v>
      </c>
    </row>
    <row r="652" s="13" customFormat="1">
      <c r="A652" s="13"/>
      <c r="B652" s="225"/>
      <c r="C652" s="226"/>
      <c r="D652" s="223" t="s">
        <v>170</v>
      </c>
      <c r="E652" s="227" t="s">
        <v>19</v>
      </c>
      <c r="F652" s="228" t="s">
        <v>2877</v>
      </c>
      <c r="G652" s="226"/>
      <c r="H652" s="229">
        <v>3</v>
      </c>
      <c r="I652" s="230"/>
      <c r="J652" s="226"/>
      <c r="K652" s="226"/>
      <c r="L652" s="231"/>
      <c r="M652" s="232"/>
      <c r="N652" s="233"/>
      <c r="O652" s="233"/>
      <c r="P652" s="233"/>
      <c r="Q652" s="233"/>
      <c r="R652" s="233"/>
      <c r="S652" s="233"/>
      <c r="T652" s="234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35" t="s">
        <v>170</v>
      </c>
      <c r="AU652" s="235" t="s">
        <v>88</v>
      </c>
      <c r="AV652" s="13" t="s">
        <v>88</v>
      </c>
      <c r="AW652" s="13" t="s">
        <v>37</v>
      </c>
      <c r="AX652" s="13" t="s">
        <v>78</v>
      </c>
      <c r="AY652" s="235" t="s">
        <v>157</v>
      </c>
    </row>
    <row r="653" s="2" customFormat="1" ht="24.15" customHeight="1">
      <c r="A653" s="39"/>
      <c r="B653" s="40"/>
      <c r="C653" s="205" t="s">
        <v>1318</v>
      </c>
      <c r="D653" s="205" t="s">
        <v>159</v>
      </c>
      <c r="E653" s="206" t="s">
        <v>2295</v>
      </c>
      <c r="F653" s="207" t="s">
        <v>2296</v>
      </c>
      <c r="G653" s="208" t="s">
        <v>1016</v>
      </c>
      <c r="H653" s="246"/>
      <c r="I653" s="210"/>
      <c r="J653" s="211">
        <f>ROUND(I653*H653,2)</f>
        <v>0</v>
      </c>
      <c r="K653" s="207" t="s">
        <v>163</v>
      </c>
      <c r="L653" s="45"/>
      <c r="M653" s="212" t="s">
        <v>19</v>
      </c>
      <c r="N653" s="213" t="s">
        <v>49</v>
      </c>
      <c r="O653" s="85"/>
      <c r="P653" s="214">
        <f>O653*H653</f>
        <v>0</v>
      </c>
      <c r="Q653" s="214">
        <v>0</v>
      </c>
      <c r="R653" s="214">
        <f>Q653*H653</f>
        <v>0</v>
      </c>
      <c r="S653" s="214">
        <v>0</v>
      </c>
      <c r="T653" s="215">
        <f>S653*H653</f>
        <v>0</v>
      </c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R653" s="216" t="s">
        <v>268</v>
      </c>
      <c r="AT653" s="216" t="s">
        <v>159</v>
      </c>
      <c r="AU653" s="216" t="s">
        <v>88</v>
      </c>
      <c r="AY653" s="18" t="s">
        <v>157</v>
      </c>
      <c r="BE653" s="217">
        <f>IF(N653="základní",J653,0)</f>
        <v>0</v>
      </c>
      <c r="BF653" s="217">
        <f>IF(N653="snížená",J653,0)</f>
        <v>0</v>
      </c>
      <c r="BG653" s="217">
        <f>IF(N653="zákl. přenesená",J653,0)</f>
        <v>0</v>
      </c>
      <c r="BH653" s="217">
        <f>IF(N653="sníž. přenesená",J653,0)</f>
        <v>0</v>
      </c>
      <c r="BI653" s="217">
        <f>IF(N653="nulová",J653,0)</f>
        <v>0</v>
      </c>
      <c r="BJ653" s="18" t="s">
        <v>86</v>
      </c>
      <c r="BK653" s="217">
        <f>ROUND(I653*H653,2)</f>
        <v>0</v>
      </c>
      <c r="BL653" s="18" t="s">
        <v>268</v>
      </c>
      <c r="BM653" s="216" t="s">
        <v>2878</v>
      </c>
    </row>
    <row r="654" s="2" customFormat="1">
      <c r="A654" s="39"/>
      <c r="B654" s="40"/>
      <c r="C654" s="41"/>
      <c r="D654" s="218" t="s">
        <v>166</v>
      </c>
      <c r="E654" s="41"/>
      <c r="F654" s="219" t="s">
        <v>2879</v>
      </c>
      <c r="G654" s="41"/>
      <c r="H654" s="41"/>
      <c r="I654" s="220"/>
      <c r="J654" s="41"/>
      <c r="K654" s="41"/>
      <c r="L654" s="45"/>
      <c r="M654" s="221"/>
      <c r="N654" s="222"/>
      <c r="O654" s="85"/>
      <c r="P654" s="85"/>
      <c r="Q654" s="85"/>
      <c r="R654" s="85"/>
      <c r="S654" s="85"/>
      <c r="T654" s="86"/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T654" s="18" t="s">
        <v>166</v>
      </c>
      <c r="AU654" s="18" t="s">
        <v>88</v>
      </c>
    </row>
    <row r="655" s="12" customFormat="1" ht="22.8" customHeight="1">
      <c r="A655" s="12"/>
      <c r="B655" s="189"/>
      <c r="C655" s="190"/>
      <c r="D655" s="191" t="s">
        <v>77</v>
      </c>
      <c r="E655" s="203" t="s">
        <v>2299</v>
      </c>
      <c r="F655" s="203" t="s">
        <v>2300</v>
      </c>
      <c r="G655" s="190"/>
      <c r="H655" s="190"/>
      <c r="I655" s="193"/>
      <c r="J655" s="204">
        <f>BK655</f>
        <v>0</v>
      </c>
      <c r="K655" s="190"/>
      <c r="L655" s="195"/>
      <c r="M655" s="196"/>
      <c r="N655" s="197"/>
      <c r="O655" s="197"/>
      <c r="P655" s="198">
        <f>SUM(P656:P666)</f>
        <v>0</v>
      </c>
      <c r="Q655" s="197"/>
      <c r="R655" s="198">
        <f>SUM(R656:R666)</f>
        <v>0.028539000000000002</v>
      </c>
      <c r="S655" s="197"/>
      <c r="T655" s="199">
        <f>SUM(T656:T666)</f>
        <v>0</v>
      </c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R655" s="200" t="s">
        <v>88</v>
      </c>
      <c r="AT655" s="201" t="s">
        <v>77</v>
      </c>
      <c r="AU655" s="201" t="s">
        <v>86</v>
      </c>
      <c r="AY655" s="200" t="s">
        <v>157</v>
      </c>
      <c r="BK655" s="202">
        <f>SUM(BK656:BK666)</f>
        <v>0</v>
      </c>
    </row>
    <row r="656" s="2" customFormat="1" ht="16.5" customHeight="1">
      <c r="A656" s="39"/>
      <c r="B656" s="40"/>
      <c r="C656" s="205" t="s">
        <v>1323</v>
      </c>
      <c r="D656" s="205" t="s">
        <v>159</v>
      </c>
      <c r="E656" s="206" t="s">
        <v>2302</v>
      </c>
      <c r="F656" s="207" t="s">
        <v>2303</v>
      </c>
      <c r="G656" s="208" t="s">
        <v>162</v>
      </c>
      <c r="H656" s="209">
        <v>7.5499999999999998</v>
      </c>
      <c r="I656" s="210"/>
      <c r="J656" s="211">
        <f>ROUND(I656*H656,2)</f>
        <v>0</v>
      </c>
      <c r="K656" s="207" t="s">
        <v>175</v>
      </c>
      <c r="L656" s="45"/>
      <c r="M656" s="212" t="s">
        <v>19</v>
      </c>
      <c r="N656" s="213" t="s">
        <v>49</v>
      </c>
      <c r="O656" s="85"/>
      <c r="P656" s="214">
        <f>O656*H656</f>
        <v>0</v>
      </c>
      <c r="Q656" s="214">
        <v>4.0000000000000003E-05</v>
      </c>
      <c r="R656" s="214">
        <f>Q656*H656</f>
        <v>0.00030200000000000002</v>
      </c>
      <c r="S656" s="214">
        <v>0</v>
      </c>
      <c r="T656" s="215">
        <f>S656*H656</f>
        <v>0</v>
      </c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R656" s="216" t="s">
        <v>268</v>
      </c>
      <c r="AT656" s="216" t="s">
        <v>159</v>
      </c>
      <c r="AU656" s="216" t="s">
        <v>88</v>
      </c>
      <c r="AY656" s="18" t="s">
        <v>157</v>
      </c>
      <c r="BE656" s="217">
        <f>IF(N656="základní",J656,0)</f>
        <v>0</v>
      </c>
      <c r="BF656" s="217">
        <f>IF(N656="snížená",J656,0)</f>
        <v>0</v>
      </c>
      <c r="BG656" s="217">
        <f>IF(N656="zákl. přenesená",J656,0)</f>
        <v>0</v>
      </c>
      <c r="BH656" s="217">
        <f>IF(N656="sníž. přenesená",J656,0)</f>
        <v>0</v>
      </c>
      <c r="BI656" s="217">
        <f>IF(N656="nulová",J656,0)</f>
        <v>0</v>
      </c>
      <c r="BJ656" s="18" t="s">
        <v>86</v>
      </c>
      <c r="BK656" s="217">
        <f>ROUND(I656*H656,2)</f>
        <v>0</v>
      </c>
      <c r="BL656" s="18" t="s">
        <v>268</v>
      </c>
      <c r="BM656" s="216" t="s">
        <v>2880</v>
      </c>
    </row>
    <row r="657" s="2" customFormat="1">
      <c r="A657" s="39"/>
      <c r="B657" s="40"/>
      <c r="C657" s="41"/>
      <c r="D657" s="218" t="s">
        <v>166</v>
      </c>
      <c r="E657" s="41"/>
      <c r="F657" s="219" t="s">
        <v>2305</v>
      </c>
      <c r="G657" s="41"/>
      <c r="H657" s="41"/>
      <c r="I657" s="220"/>
      <c r="J657" s="41"/>
      <c r="K657" s="41"/>
      <c r="L657" s="45"/>
      <c r="M657" s="221"/>
      <c r="N657" s="222"/>
      <c r="O657" s="85"/>
      <c r="P657" s="85"/>
      <c r="Q657" s="85"/>
      <c r="R657" s="85"/>
      <c r="S657" s="85"/>
      <c r="T657" s="86"/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T657" s="18" t="s">
        <v>166</v>
      </c>
      <c r="AU657" s="18" t="s">
        <v>88</v>
      </c>
    </row>
    <row r="658" s="13" customFormat="1">
      <c r="A658" s="13"/>
      <c r="B658" s="225"/>
      <c r="C658" s="226"/>
      <c r="D658" s="223" t="s">
        <v>170</v>
      </c>
      <c r="E658" s="227" t="s">
        <v>19</v>
      </c>
      <c r="F658" s="228" t="s">
        <v>2881</v>
      </c>
      <c r="G658" s="226"/>
      <c r="H658" s="229">
        <v>7.5499999999999998</v>
      </c>
      <c r="I658" s="230"/>
      <c r="J658" s="226"/>
      <c r="K658" s="226"/>
      <c r="L658" s="231"/>
      <c r="M658" s="232"/>
      <c r="N658" s="233"/>
      <c r="O658" s="233"/>
      <c r="P658" s="233"/>
      <c r="Q658" s="233"/>
      <c r="R658" s="233"/>
      <c r="S658" s="233"/>
      <c r="T658" s="234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5" t="s">
        <v>170</v>
      </c>
      <c r="AU658" s="235" t="s">
        <v>88</v>
      </c>
      <c r="AV658" s="13" t="s">
        <v>88</v>
      </c>
      <c r="AW658" s="13" t="s">
        <v>37</v>
      </c>
      <c r="AX658" s="13" t="s">
        <v>78</v>
      </c>
      <c r="AY658" s="235" t="s">
        <v>157</v>
      </c>
    </row>
    <row r="659" s="2" customFormat="1" ht="16.5" customHeight="1">
      <c r="A659" s="39"/>
      <c r="B659" s="40"/>
      <c r="C659" s="205" t="s">
        <v>1329</v>
      </c>
      <c r="D659" s="205" t="s">
        <v>159</v>
      </c>
      <c r="E659" s="206" t="s">
        <v>2308</v>
      </c>
      <c r="F659" s="207" t="s">
        <v>2309</v>
      </c>
      <c r="G659" s="208" t="s">
        <v>162</v>
      </c>
      <c r="H659" s="209">
        <v>7.5499999999999998</v>
      </c>
      <c r="I659" s="210"/>
      <c r="J659" s="211">
        <f>ROUND(I659*H659,2)</f>
        <v>0</v>
      </c>
      <c r="K659" s="207" t="s">
        <v>175</v>
      </c>
      <c r="L659" s="45"/>
      <c r="M659" s="212" t="s">
        <v>19</v>
      </c>
      <c r="N659" s="213" t="s">
        <v>49</v>
      </c>
      <c r="O659" s="85"/>
      <c r="P659" s="214">
        <f>O659*H659</f>
        <v>0</v>
      </c>
      <c r="Q659" s="214">
        <v>0.00054000000000000001</v>
      </c>
      <c r="R659" s="214">
        <f>Q659*H659</f>
        <v>0.0040769999999999999</v>
      </c>
      <c r="S659" s="214">
        <v>0</v>
      </c>
      <c r="T659" s="215">
        <f>S659*H659</f>
        <v>0</v>
      </c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R659" s="216" t="s">
        <v>268</v>
      </c>
      <c r="AT659" s="216" t="s">
        <v>159</v>
      </c>
      <c r="AU659" s="216" t="s">
        <v>88</v>
      </c>
      <c r="AY659" s="18" t="s">
        <v>157</v>
      </c>
      <c r="BE659" s="217">
        <f>IF(N659="základní",J659,0)</f>
        <v>0</v>
      </c>
      <c r="BF659" s="217">
        <f>IF(N659="snížená",J659,0)</f>
        <v>0</v>
      </c>
      <c r="BG659" s="217">
        <f>IF(N659="zákl. přenesená",J659,0)</f>
        <v>0</v>
      </c>
      <c r="BH659" s="217">
        <f>IF(N659="sníž. přenesená",J659,0)</f>
        <v>0</v>
      </c>
      <c r="BI659" s="217">
        <f>IF(N659="nulová",J659,0)</f>
        <v>0</v>
      </c>
      <c r="BJ659" s="18" t="s">
        <v>86</v>
      </c>
      <c r="BK659" s="217">
        <f>ROUND(I659*H659,2)</f>
        <v>0</v>
      </c>
      <c r="BL659" s="18" t="s">
        <v>268</v>
      </c>
      <c r="BM659" s="216" t="s">
        <v>2882</v>
      </c>
    </row>
    <row r="660" s="2" customFormat="1">
      <c r="A660" s="39"/>
      <c r="B660" s="40"/>
      <c r="C660" s="41"/>
      <c r="D660" s="218" t="s">
        <v>166</v>
      </c>
      <c r="E660" s="41"/>
      <c r="F660" s="219" t="s">
        <v>2311</v>
      </c>
      <c r="G660" s="41"/>
      <c r="H660" s="41"/>
      <c r="I660" s="220"/>
      <c r="J660" s="41"/>
      <c r="K660" s="41"/>
      <c r="L660" s="45"/>
      <c r="M660" s="221"/>
      <c r="N660" s="222"/>
      <c r="O660" s="85"/>
      <c r="P660" s="85"/>
      <c r="Q660" s="85"/>
      <c r="R660" s="85"/>
      <c r="S660" s="85"/>
      <c r="T660" s="86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T660" s="18" t="s">
        <v>166</v>
      </c>
      <c r="AU660" s="18" t="s">
        <v>88</v>
      </c>
    </row>
    <row r="661" s="2" customFormat="1" ht="16.5" customHeight="1">
      <c r="A661" s="39"/>
      <c r="B661" s="40"/>
      <c r="C661" s="205" t="s">
        <v>1334</v>
      </c>
      <c r="D661" s="205" t="s">
        <v>159</v>
      </c>
      <c r="E661" s="206" t="s">
        <v>2313</v>
      </c>
      <c r="F661" s="207" t="s">
        <v>2314</v>
      </c>
      <c r="G661" s="208" t="s">
        <v>162</v>
      </c>
      <c r="H661" s="209">
        <v>7.5499999999999998</v>
      </c>
      <c r="I661" s="210"/>
      <c r="J661" s="211">
        <f>ROUND(I661*H661,2)</f>
        <v>0</v>
      </c>
      <c r="K661" s="207" t="s">
        <v>175</v>
      </c>
      <c r="L661" s="45"/>
      <c r="M661" s="212" t="s">
        <v>19</v>
      </c>
      <c r="N661" s="213" t="s">
        <v>49</v>
      </c>
      <c r="O661" s="85"/>
      <c r="P661" s="214">
        <f>O661*H661</f>
        <v>0</v>
      </c>
      <c r="Q661" s="214">
        <v>0.0032000000000000002</v>
      </c>
      <c r="R661" s="214">
        <f>Q661*H661</f>
        <v>0.024160000000000001</v>
      </c>
      <c r="S661" s="214">
        <v>0</v>
      </c>
      <c r="T661" s="215">
        <f>S661*H661</f>
        <v>0</v>
      </c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R661" s="216" t="s">
        <v>268</v>
      </c>
      <c r="AT661" s="216" t="s">
        <v>159</v>
      </c>
      <c r="AU661" s="216" t="s">
        <v>88</v>
      </c>
      <c r="AY661" s="18" t="s">
        <v>157</v>
      </c>
      <c r="BE661" s="217">
        <f>IF(N661="základní",J661,0)</f>
        <v>0</v>
      </c>
      <c r="BF661" s="217">
        <f>IF(N661="snížená",J661,0)</f>
        <v>0</v>
      </c>
      <c r="BG661" s="217">
        <f>IF(N661="zákl. přenesená",J661,0)</f>
        <v>0</v>
      </c>
      <c r="BH661" s="217">
        <f>IF(N661="sníž. přenesená",J661,0)</f>
        <v>0</v>
      </c>
      <c r="BI661" s="217">
        <f>IF(N661="nulová",J661,0)</f>
        <v>0</v>
      </c>
      <c r="BJ661" s="18" t="s">
        <v>86</v>
      </c>
      <c r="BK661" s="217">
        <f>ROUND(I661*H661,2)</f>
        <v>0</v>
      </c>
      <c r="BL661" s="18" t="s">
        <v>268</v>
      </c>
      <c r="BM661" s="216" t="s">
        <v>2883</v>
      </c>
    </row>
    <row r="662" s="2" customFormat="1">
      <c r="A662" s="39"/>
      <c r="B662" s="40"/>
      <c r="C662" s="41"/>
      <c r="D662" s="218" t="s">
        <v>166</v>
      </c>
      <c r="E662" s="41"/>
      <c r="F662" s="219" t="s">
        <v>2316</v>
      </c>
      <c r="G662" s="41"/>
      <c r="H662" s="41"/>
      <c r="I662" s="220"/>
      <c r="J662" s="41"/>
      <c r="K662" s="41"/>
      <c r="L662" s="45"/>
      <c r="M662" s="221"/>
      <c r="N662" s="222"/>
      <c r="O662" s="85"/>
      <c r="P662" s="85"/>
      <c r="Q662" s="85"/>
      <c r="R662" s="85"/>
      <c r="S662" s="85"/>
      <c r="T662" s="86"/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T662" s="18" t="s">
        <v>166</v>
      </c>
      <c r="AU662" s="18" t="s">
        <v>88</v>
      </c>
    </row>
    <row r="663" s="2" customFormat="1">
      <c r="A663" s="39"/>
      <c r="B663" s="40"/>
      <c r="C663" s="41"/>
      <c r="D663" s="223" t="s">
        <v>168</v>
      </c>
      <c r="E663" s="41"/>
      <c r="F663" s="224" t="s">
        <v>2317</v>
      </c>
      <c r="G663" s="41"/>
      <c r="H663" s="41"/>
      <c r="I663" s="220"/>
      <c r="J663" s="41"/>
      <c r="K663" s="41"/>
      <c r="L663" s="45"/>
      <c r="M663" s="221"/>
      <c r="N663" s="222"/>
      <c r="O663" s="85"/>
      <c r="P663" s="85"/>
      <c r="Q663" s="85"/>
      <c r="R663" s="85"/>
      <c r="S663" s="85"/>
      <c r="T663" s="86"/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T663" s="18" t="s">
        <v>168</v>
      </c>
      <c r="AU663" s="18" t="s">
        <v>88</v>
      </c>
    </row>
    <row r="664" s="13" customFormat="1">
      <c r="A664" s="13"/>
      <c r="B664" s="225"/>
      <c r="C664" s="226"/>
      <c r="D664" s="223" t="s">
        <v>170</v>
      </c>
      <c r="E664" s="227" t="s">
        <v>19</v>
      </c>
      <c r="F664" s="228" t="s">
        <v>2884</v>
      </c>
      <c r="G664" s="226"/>
      <c r="H664" s="229">
        <v>7.5499999999999998</v>
      </c>
      <c r="I664" s="230"/>
      <c r="J664" s="226"/>
      <c r="K664" s="226"/>
      <c r="L664" s="231"/>
      <c r="M664" s="232"/>
      <c r="N664" s="233"/>
      <c r="O664" s="233"/>
      <c r="P664" s="233"/>
      <c r="Q664" s="233"/>
      <c r="R664" s="233"/>
      <c r="S664" s="233"/>
      <c r="T664" s="234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35" t="s">
        <v>170</v>
      </c>
      <c r="AU664" s="235" t="s">
        <v>88</v>
      </c>
      <c r="AV664" s="13" t="s">
        <v>88</v>
      </c>
      <c r="AW664" s="13" t="s">
        <v>37</v>
      </c>
      <c r="AX664" s="13" t="s">
        <v>78</v>
      </c>
      <c r="AY664" s="235" t="s">
        <v>157</v>
      </c>
    </row>
    <row r="665" s="2" customFormat="1" ht="24.15" customHeight="1">
      <c r="A665" s="39"/>
      <c r="B665" s="40"/>
      <c r="C665" s="205" t="s">
        <v>1340</v>
      </c>
      <c r="D665" s="205" t="s">
        <v>159</v>
      </c>
      <c r="E665" s="206" t="s">
        <v>2320</v>
      </c>
      <c r="F665" s="207" t="s">
        <v>2321</v>
      </c>
      <c r="G665" s="208" t="s">
        <v>1016</v>
      </c>
      <c r="H665" s="246"/>
      <c r="I665" s="210"/>
      <c r="J665" s="211">
        <f>ROUND(I665*H665,2)</f>
        <v>0</v>
      </c>
      <c r="K665" s="207" t="s">
        <v>175</v>
      </c>
      <c r="L665" s="45"/>
      <c r="M665" s="212" t="s">
        <v>19</v>
      </c>
      <c r="N665" s="213" t="s">
        <v>49</v>
      </c>
      <c r="O665" s="85"/>
      <c r="P665" s="214">
        <f>O665*H665</f>
        <v>0</v>
      </c>
      <c r="Q665" s="214">
        <v>0</v>
      </c>
      <c r="R665" s="214">
        <f>Q665*H665</f>
        <v>0</v>
      </c>
      <c r="S665" s="214">
        <v>0</v>
      </c>
      <c r="T665" s="215">
        <f>S665*H665</f>
        <v>0</v>
      </c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R665" s="216" t="s">
        <v>268</v>
      </c>
      <c r="AT665" s="216" t="s">
        <v>159</v>
      </c>
      <c r="AU665" s="216" t="s">
        <v>88</v>
      </c>
      <c r="AY665" s="18" t="s">
        <v>157</v>
      </c>
      <c r="BE665" s="217">
        <f>IF(N665="základní",J665,0)</f>
        <v>0</v>
      </c>
      <c r="BF665" s="217">
        <f>IF(N665="snížená",J665,0)</f>
        <v>0</v>
      </c>
      <c r="BG665" s="217">
        <f>IF(N665="zákl. přenesená",J665,0)</f>
        <v>0</v>
      </c>
      <c r="BH665" s="217">
        <f>IF(N665="sníž. přenesená",J665,0)</f>
        <v>0</v>
      </c>
      <c r="BI665" s="217">
        <f>IF(N665="nulová",J665,0)</f>
        <v>0</v>
      </c>
      <c r="BJ665" s="18" t="s">
        <v>86</v>
      </c>
      <c r="BK665" s="217">
        <f>ROUND(I665*H665,2)</f>
        <v>0</v>
      </c>
      <c r="BL665" s="18" t="s">
        <v>268</v>
      </c>
      <c r="BM665" s="216" t="s">
        <v>2885</v>
      </c>
    </row>
    <row r="666" s="2" customFormat="1">
      <c r="A666" s="39"/>
      <c r="B666" s="40"/>
      <c r="C666" s="41"/>
      <c r="D666" s="218" t="s">
        <v>166</v>
      </c>
      <c r="E666" s="41"/>
      <c r="F666" s="219" t="s">
        <v>2323</v>
      </c>
      <c r="G666" s="41"/>
      <c r="H666" s="41"/>
      <c r="I666" s="220"/>
      <c r="J666" s="41"/>
      <c r="K666" s="41"/>
      <c r="L666" s="45"/>
      <c r="M666" s="221"/>
      <c r="N666" s="222"/>
      <c r="O666" s="85"/>
      <c r="P666" s="85"/>
      <c r="Q666" s="85"/>
      <c r="R666" s="85"/>
      <c r="S666" s="85"/>
      <c r="T666" s="86"/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T666" s="18" t="s">
        <v>166</v>
      </c>
      <c r="AU666" s="18" t="s">
        <v>88</v>
      </c>
    </row>
    <row r="667" s="12" customFormat="1" ht="22.8" customHeight="1">
      <c r="A667" s="12"/>
      <c r="B667" s="189"/>
      <c r="C667" s="190"/>
      <c r="D667" s="191" t="s">
        <v>77</v>
      </c>
      <c r="E667" s="203" t="s">
        <v>2324</v>
      </c>
      <c r="F667" s="203" t="s">
        <v>2325</v>
      </c>
      <c r="G667" s="190"/>
      <c r="H667" s="190"/>
      <c r="I667" s="193"/>
      <c r="J667" s="204">
        <f>BK667</f>
        <v>0</v>
      </c>
      <c r="K667" s="190"/>
      <c r="L667" s="195"/>
      <c r="M667" s="196"/>
      <c r="N667" s="197"/>
      <c r="O667" s="197"/>
      <c r="P667" s="198">
        <f>SUM(P668:P691)</f>
        <v>0</v>
      </c>
      <c r="Q667" s="197"/>
      <c r="R667" s="198">
        <f>SUM(R668:R691)</f>
        <v>0.085881579999999999</v>
      </c>
      <c r="S667" s="197"/>
      <c r="T667" s="199">
        <f>SUM(T668:T691)</f>
        <v>0</v>
      </c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R667" s="200" t="s">
        <v>88</v>
      </c>
      <c r="AT667" s="201" t="s">
        <v>77</v>
      </c>
      <c r="AU667" s="201" t="s">
        <v>86</v>
      </c>
      <c r="AY667" s="200" t="s">
        <v>157</v>
      </c>
      <c r="BK667" s="202">
        <f>SUM(BK668:BK691)</f>
        <v>0</v>
      </c>
    </row>
    <row r="668" s="2" customFormat="1" ht="24.15" customHeight="1">
      <c r="A668" s="39"/>
      <c r="B668" s="40"/>
      <c r="C668" s="205" t="s">
        <v>1347</v>
      </c>
      <c r="D668" s="205" t="s">
        <v>159</v>
      </c>
      <c r="E668" s="206" t="s">
        <v>2327</v>
      </c>
      <c r="F668" s="207" t="s">
        <v>2328</v>
      </c>
      <c r="G668" s="208" t="s">
        <v>162</v>
      </c>
      <c r="H668" s="209">
        <v>117.646</v>
      </c>
      <c r="I668" s="210"/>
      <c r="J668" s="211">
        <f>ROUND(I668*H668,2)</f>
        <v>0</v>
      </c>
      <c r="K668" s="207" t="s">
        <v>175</v>
      </c>
      <c r="L668" s="45"/>
      <c r="M668" s="212" t="s">
        <v>19</v>
      </c>
      <c r="N668" s="213" t="s">
        <v>49</v>
      </c>
      <c r="O668" s="85"/>
      <c r="P668" s="214">
        <f>O668*H668</f>
        <v>0</v>
      </c>
      <c r="Q668" s="214">
        <v>2.0000000000000002E-05</v>
      </c>
      <c r="R668" s="214">
        <f>Q668*H668</f>
        <v>0.0023529200000000001</v>
      </c>
      <c r="S668" s="214">
        <v>0</v>
      </c>
      <c r="T668" s="215">
        <f>S668*H668</f>
        <v>0</v>
      </c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R668" s="216" t="s">
        <v>268</v>
      </c>
      <c r="AT668" s="216" t="s">
        <v>159</v>
      </c>
      <c r="AU668" s="216" t="s">
        <v>88</v>
      </c>
      <c r="AY668" s="18" t="s">
        <v>157</v>
      </c>
      <c r="BE668" s="217">
        <f>IF(N668="základní",J668,0)</f>
        <v>0</v>
      </c>
      <c r="BF668" s="217">
        <f>IF(N668="snížená",J668,0)</f>
        <v>0</v>
      </c>
      <c r="BG668" s="217">
        <f>IF(N668="zákl. přenesená",J668,0)</f>
        <v>0</v>
      </c>
      <c r="BH668" s="217">
        <f>IF(N668="sníž. přenesená",J668,0)</f>
        <v>0</v>
      </c>
      <c r="BI668" s="217">
        <f>IF(N668="nulová",J668,0)</f>
        <v>0</v>
      </c>
      <c r="BJ668" s="18" t="s">
        <v>86</v>
      </c>
      <c r="BK668" s="217">
        <f>ROUND(I668*H668,2)</f>
        <v>0</v>
      </c>
      <c r="BL668" s="18" t="s">
        <v>268</v>
      </c>
      <c r="BM668" s="216" t="s">
        <v>2886</v>
      </c>
    </row>
    <row r="669" s="2" customFormat="1">
      <c r="A669" s="39"/>
      <c r="B669" s="40"/>
      <c r="C669" s="41"/>
      <c r="D669" s="218" t="s">
        <v>166</v>
      </c>
      <c r="E669" s="41"/>
      <c r="F669" s="219" t="s">
        <v>2330</v>
      </c>
      <c r="G669" s="41"/>
      <c r="H669" s="41"/>
      <c r="I669" s="220"/>
      <c r="J669" s="41"/>
      <c r="K669" s="41"/>
      <c r="L669" s="45"/>
      <c r="M669" s="221"/>
      <c r="N669" s="222"/>
      <c r="O669" s="85"/>
      <c r="P669" s="85"/>
      <c r="Q669" s="85"/>
      <c r="R669" s="85"/>
      <c r="S669" s="85"/>
      <c r="T669" s="86"/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T669" s="18" t="s">
        <v>166</v>
      </c>
      <c r="AU669" s="18" t="s">
        <v>88</v>
      </c>
    </row>
    <row r="670" s="13" customFormat="1">
      <c r="A670" s="13"/>
      <c r="B670" s="225"/>
      <c r="C670" s="226"/>
      <c r="D670" s="223" t="s">
        <v>170</v>
      </c>
      <c r="E670" s="227" t="s">
        <v>19</v>
      </c>
      <c r="F670" s="228" t="s">
        <v>2887</v>
      </c>
      <c r="G670" s="226"/>
      <c r="H670" s="229">
        <v>115.339</v>
      </c>
      <c r="I670" s="230"/>
      <c r="J670" s="226"/>
      <c r="K670" s="226"/>
      <c r="L670" s="231"/>
      <c r="M670" s="232"/>
      <c r="N670" s="233"/>
      <c r="O670" s="233"/>
      <c r="P670" s="233"/>
      <c r="Q670" s="233"/>
      <c r="R670" s="233"/>
      <c r="S670" s="233"/>
      <c r="T670" s="234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35" t="s">
        <v>170</v>
      </c>
      <c r="AU670" s="235" t="s">
        <v>88</v>
      </c>
      <c r="AV670" s="13" t="s">
        <v>88</v>
      </c>
      <c r="AW670" s="13" t="s">
        <v>37</v>
      </c>
      <c r="AX670" s="13" t="s">
        <v>78</v>
      </c>
      <c r="AY670" s="235" t="s">
        <v>157</v>
      </c>
    </row>
    <row r="671" s="13" customFormat="1">
      <c r="A671" s="13"/>
      <c r="B671" s="225"/>
      <c r="C671" s="226"/>
      <c r="D671" s="223" t="s">
        <v>170</v>
      </c>
      <c r="E671" s="227" t="s">
        <v>19</v>
      </c>
      <c r="F671" s="228" t="s">
        <v>2888</v>
      </c>
      <c r="G671" s="226"/>
      <c r="H671" s="229">
        <v>2.3069999999999999</v>
      </c>
      <c r="I671" s="230"/>
      <c r="J671" s="226"/>
      <c r="K671" s="226"/>
      <c r="L671" s="231"/>
      <c r="M671" s="232"/>
      <c r="N671" s="233"/>
      <c r="O671" s="233"/>
      <c r="P671" s="233"/>
      <c r="Q671" s="233"/>
      <c r="R671" s="233"/>
      <c r="S671" s="233"/>
      <c r="T671" s="234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35" t="s">
        <v>170</v>
      </c>
      <c r="AU671" s="235" t="s">
        <v>88</v>
      </c>
      <c r="AV671" s="13" t="s">
        <v>88</v>
      </c>
      <c r="AW671" s="13" t="s">
        <v>37</v>
      </c>
      <c r="AX671" s="13" t="s">
        <v>78</v>
      </c>
      <c r="AY671" s="235" t="s">
        <v>157</v>
      </c>
    </row>
    <row r="672" s="2" customFormat="1" ht="16.5" customHeight="1">
      <c r="A672" s="39"/>
      <c r="B672" s="40"/>
      <c r="C672" s="205" t="s">
        <v>1354</v>
      </c>
      <c r="D672" s="205" t="s">
        <v>159</v>
      </c>
      <c r="E672" s="206" t="s">
        <v>2334</v>
      </c>
      <c r="F672" s="207" t="s">
        <v>2335</v>
      </c>
      <c r="G672" s="208" t="s">
        <v>162</v>
      </c>
      <c r="H672" s="209">
        <v>117.646</v>
      </c>
      <c r="I672" s="210"/>
      <c r="J672" s="211">
        <f>ROUND(I672*H672,2)</f>
        <v>0</v>
      </c>
      <c r="K672" s="207" t="s">
        <v>175</v>
      </c>
      <c r="L672" s="45"/>
      <c r="M672" s="212" t="s">
        <v>19</v>
      </c>
      <c r="N672" s="213" t="s">
        <v>49</v>
      </c>
      <c r="O672" s="85"/>
      <c r="P672" s="214">
        <f>O672*H672</f>
        <v>0</v>
      </c>
      <c r="Q672" s="214">
        <v>0</v>
      </c>
      <c r="R672" s="214">
        <f>Q672*H672</f>
        <v>0</v>
      </c>
      <c r="S672" s="214">
        <v>0</v>
      </c>
      <c r="T672" s="215">
        <f>S672*H672</f>
        <v>0</v>
      </c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R672" s="216" t="s">
        <v>268</v>
      </c>
      <c r="AT672" s="216" t="s">
        <v>159</v>
      </c>
      <c r="AU672" s="216" t="s">
        <v>88</v>
      </c>
      <c r="AY672" s="18" t="s">
        <v>157</v>
      </c>
      <c r="BE672" s="217">
        <f>IF(N672="základní",J672,0)</f>
        <v>0</v>
      </c>
      <c r="BF672" s="217">
        <f>IF(N672="snížená",J672,0)</f>
        <v>0</v>
      </c>
      <c r="BG672" s="217">
        <f>IF(N672="zákl. přenesená",J672,0)</f>
        <v>0</v>
      </c>
      <c r="BH672" s="217">
        <f>IF(N672="sníž. přenesená",J672,0)</f>
        <v>0</v>
      </c>
      <c r="BI672" s="217">
        <f>IF(N672="nulová",J672,0)</f>
        <v>0</v>
      </c>
      <c r="BJ672" s="18" t="s">
        <v>86</v>
      </c>
      <c r="BK672" s="217">
        <f>ROUND(I672*H672,2)</f>
        <v>0</v>
      </c>
      <c r="BL672" s="18" t="s">
        <v>268</v>
      </c>
      <c r="BM672" s="216" t="s">
        <v>2889</v>
      </c>
    </row>
    <row r="673" s="2" customFormat="1">
      <c r="A673" s="39"/>
      <c r="B673" s="40"/>
      <c r="C673" s="41"/>
      <c r="D673" s="218" t="s">
        <v>166</v>
      </c>
      <c r="E673" s="41"/>
      <c r="F673" s="219" t="s">
        <v>2337</v>
      </c>
      <c r="G673" s="41"/>
      <c r="H673" s="41"/>
      <c r="I673" s="220"/>
      <c r="J673" s="41"/>
      <c r="K673" s="41"/>
      <c r="L673" s="45"/>
      <c r="M673" s="221"/>
      <c r="N673" s="222"/>
      <c r="O673" s="85"/>
      <c r="P673" s="85"/>
      <c r="Q673" s="85"/>
      <c r="R673" s="85"/>
      <c r="S673" s="85"/>
      <c r="T673" s="86"/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T673" s="18" t="s">
        <v>166</v>
      </c>
      <c r="AU673" s="18" t="s">
        <v>88</v>
      </c>
    </row>
    <row r="674" s="13" customFormat="1">
      <c r="A674" s="13"/>
      <c r="B674" s="225"/>
      <c r="C674" s="226"/>
      <c r="D674" s="223" t="s">
        <v>170</v>
      </c>
      <c r="E674" s="227" t="s">
        <v>19</v>
      </c>
      <c r="F674" s="228" t="s">
        <v>2887</v>
      </c>
      <c r="G674" s="226"/>
      <c r="H674" s="229">
        <v>115.339</v>
      </c>
      <c r="I674" s="230"/>
      <c r="J674" s="226"/>
      <c r="K674" s="226"/>
      <c r="L674" s="231"/>
      <c r="M674" s="232"/>
      <c r="N674" s="233"/>
      <c r="O674" s="233"/>
      <c r="P674" s="233"/>
      <c r="Q674" s="233"/>
      <c r="R674" s="233"/>
      <c r="S674" s="233"/>
      <c r="T674" s="234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35" t="s">
        <v>170</v>
      </c>
      <c r="AU674" s="235" t="s">
        <v>88</v>
      </c>
      <c r="AV674" s="13" t="s">
        <v>88</v>
      </c>
      <c r="AW674" s="13" t="s">
        <v>37</v>
      </c>
      <c r="AX674" s="13" t="s">
        <v>78</v>
      </c>
      <c r="AY674" s="235" t="s">
        <v>157</v>
      </c>
    </row>
    <row r="675" s="13" customFormat="1">
      <c r="A675" s="13"/>
      <c r="B675" s="225"/>
      <c r="C675" s="226"/>
      <c r="D675" s="223" t="s">
        <v>170</v>
      </c>
      <c r="E675" s="227" t="s">
        <v>19</v>
      </c>
      <c r="F675" s="228" t="s">
        <v>2888</v>
      </c>
      <c r="G675" s="226"/>
      <c r="H675" s="229">
        <v>2.3069999999999999</v>
      </c>
      <c r="I675" s="230"/>
      <c r="J675" s="226"/>
      <c r="K675" s="226"/>
      <c r="L675" s="231"/>
      <c r="M675" s="232"/>
      <c r="N675" s="233"/>
      <c r="O675" s="233"/>
      <c r="P675" s="233"/>
      <c r="Q675" s="233"/>
      <c r="R675" s="233"/>
      <c r="S675" s="233"/>
      <c r="T675" s="234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35" t="s">
        <v>170</v>
      </c>
      <c r="AU675" s="235" t="s">
        <v>88</v>
      </c>
      <c r="AV675" s="13" t="s">
        <v>88</v>
      </c>
      <c r="AW675" s="13" t="s">
        <v>37</v>
      </c>
      <c r="AX675" s="13" t="s">
        <v>78</v>
      </c>
      <c r="AY675" s="235" t="s">
        <v>157</v>
      </c>
    </row>
    <row r="676" s="2" customFormat="1" ht="16.5" customHeight="1">
      <c r="A676" s="39"/>
      <c r="B676" s="40"/>
      <c r="C676" s="205" t="s">
        <v>1361</v>
      </c>
      <c r="D676" s="205" t="s">
        <v>159</v>
      </c>
      <c r="E676" s="206" t="s">
        <v>2339</v>
      </c>
      <c r="F676" s="207" t="s">
        <v>2340</v>
      </c>
      <c r="G676" s="208" t="s">
        <v>162</v>
      </c>
      <c r="H676" s="209">
        <v>117.646</v>
      </c>
      <c r="I676" s="210"/>
      <c r="J676" s="211">
        <f>ROUND(I676*H676,2)</f>
        <v>0</v>
      </c>
      <c r="K676" s="207" t="s">
        <v>175</v>
      </c>
      <c r="L676" s="45"/>
      <c r="M676" s="212" t="s">
        <v>19</v>
      </c>
      <c r="N676" s="213" t="s">
        <v>49</v>
      </c>
      <c r="O676" s="85"/>
      <c r="P676" s="214">
        <f>O676*H676</f>
        <v>0</v>
      </c>
      <c r="Q676" s="214">
        <v>0.00035</v>
      </c>
      <c r="R676" s="214">
        <f>Q676*H676</f>
        <v>0.0411761</v>
      </c>
      <c r="S676" s="214">
        <v>0</v>
      </c>
      <c r="T676" s="215">
        <f>S676*H676</f>
        <v>0</v>
      </c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R676" s="216" t="s">
        <v>268</v>
      </c>
      <c r="AT676" s="216" t="s">
        <v>159</v>
      </c>
      <c r="AU676" s="216" t="s">
        <v>88</v>
      </c>
      <c r="AY676" s="18" t="s">
        <v>157</v>
      </c>
      <c r="BE676" s="217">
        <f>IF(N676="základní",J676,0)</f>
        <v>0</v>
      </c>
      <c r="BF676" s="217">
        <f>IF(N676="snížená",J676,0)</f>
        <v>0</v>
      </c>
      <c r="BG676" s="217">
        <f>IF(N676="zákl. přenesená",J676,0)</f>
        <v>0</v>
      </c>
      <c r="BH676" s="217">
        <f>IF(N676="sníž. přenesená",J676,0)</f>
        <v>0</v>
      </c>
      <c r="BI676" s="217">
        <f>IF(N676="nulová",J676,0)</f>
        <v>0</v>
      </c>
      <c r="BJ676" s="18" t="s">
        <v>86</v>
      </c>
      <c r="BK676" s="217">
        <f>ROUND(I676*H676,2)</f>
        <v>0</v>
      </c>
      <c r="BL676" s="18" t="s">
        <v>268</v>
      </c>
      <c r="BM676" s="216" t="s">
        <v>2890</v>
      </c>
    </row>
    <row r="677" s="2" customFormat="1">
      <c r="A677" s="39"/>
      <c r="B677" s="40"/>
      <c r="C677" s="41"/>
      <c r="D677" s="218" t="s">
        <v>166</v>
      </c>
      <c r="E677" s="41"/>
      <c r="F677" s="219" t="s">
        <v>2342</v>
      </c>
      <c r="G677" s="41"/>
      <c r="H677" s="41"/>
      <c r="I677" s="220"/>
      <c r="J677" s="41"/>
      <c r="K677" s="41"/>
      <c r="L677" s="45"/>
      <c r="M677" s="221"/>
      <c r="N677" s="222"/>
      <c r="O677" s="85"/>
      <c r="P677" s="85"/>
      <c r="Q677" s="85"/>
      <c r="R677" s="85"/>
      <c r="S677" s="85"/>
      <c r="T677" s="86"/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T677" s="18" t="s">
        <v>166</v>
      </c>
      <c r="AU677" s="18" t="s">
        <v>88</v>
      </c>
    </row>
    <row r="678" s="13" customFormat="1">
      <c r="A678" s="13"/>
      <c r="B678" s="225"/>
      <c r="C678" s="226"/>
      <c r="D678" s="223" t="s">
        <v>170</v>
      </c>
      <c r="E678" s="227" t="s">
        <v>19</v>
      </c>
      <c r="F678" s="228" t="s">
        <v>2887</v>
      </c>
      <c r="G678" s="226"/>
      <c r="H678" s="229">
        <v>115.339</v>
      </c>
      <c r="I678" s="230"/>
      <c r="J678" s="226"/>
      <c r="K678" s="226"/>
      <c r="L678" s="231"/>
      <c r="M678" s="232"/>
      <c r="N678" s="233"/>
      <c r="O678" s="233"/>
      <c r="P678" s="233"/>
      <c r="Q678" s="233"/>
      <c r="R678" s="233"/>
      <c r="S678" s="233"/>
      <c r="T678" s="234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35" t="s">
        <v>170</v>
      </c>
      <c r="AU678" s="235" t="s">
        <v>88</v>
      </c>
      <c r="AV678" s="13" t="s">
        <v>88</v>
      </c>
      <c r="AW678" s="13" t="s">
        <v>37</v>
      </c>
      <c r="AX678" s="13" t="s">
        <v>78</v>
      </c>
      <c r="AY678" s="235" t="s">
        <v>157</v>
      </c>
    </row>
    <row r="679" s="13" customFormat="1">
      <c r="A679" s="13"/>
      <c r="B679" s="225"/>
      <c r="C679" s="226"/>
      <c r="D679" s="223" t="s">
        <v>170</v>
      </c>
      <c r="E679" s="227" t="s">
        <v>19</v>
      </c>
      <c r="F679" s="228" t="s">
        <v>2888</v>
      </c>
      <c r="G679" s="226"/>
      <c r="H679" s="229">
        <v>2.3069999999999999</v>
      </c>
      <c r="I679" s="230"/>
      <c r="J679" s="226"/>
      <c r="K679" s="226"/>
      <c r="L679" s="231"/>
      <c r="M679" s="232"/>
      <c r="N679" s="233"/>
      <c r="O679" s="233"/>
      <c r="P679" s="233"/>
      <c r="Q679" s="233"/>
      <c r="R679" s="233"/>
      <c r="S679" s="233"/>
      <c r="T679" s="234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35" t="s">
        <v>170</v>
      </c>
      <c r="AU679" s="235" t="s">
        <v>88</v>
      </c>
      <c r="AV679" s="13" t="s">
        <v>88</v>
      </c>
      <c r="AW679" s="13" t="s">
        <v>37</v>
      </c>
      <c r="AX679" s="13" t="s">
        <v>78</v>
      </c>
      <c r="AY679" s="235" t="s">
        <v>157</v>
      </c>
    </row>
    <row r="680" s="2" customFormat="1" ht="16.5" customHeight="1">
      <c r="A680" s="39"/>
      <c r="B680" s="40"/>
      <c r="C680" s="205" t="s">
        <v>1368</v>
      </c>
      <c r="D680" s="205" t="s">
        <v>159</v>
      </c>
      <c r="E680" s="206" t="s">
        <v>2344</v>
      </c>
      <c r="F680" s="207" t="s">
        <v>2345</v>
      </c>
      <c r="G680" s="208" t="s">
        <v>162</v>
      </c>
      <c r="H680" s="209">
        <v>117.646</v>
      </c>
      <c r="I680" s="210"/>
      <c r="J680" s="211">
        <f>ROUND(I680*H680,2)</f>
        <v>0</v>
      </c>
      <c r="K680" s="207" t="s">
        <v>175</v>
      </c>
      <c r="L680" s="45"/>
      <c r="M680" s="212" t="s">
        <v>19</v>
      </c>
      <c r="N680" s="213" t="s">
        <v>49</v>
      </c>
      <c r="O680" s="85"/>
      <c r="P680" s="214">
        <f>O680*H680</f>
        <v>0</v>
      </c>
      <c r="Q680" s="214">
        <v>0.00013999999999999999</v>
      </c>
      <c r="R680" s="214">
        <f>Q680*H680</f>
        <v>0.016470439999999999</v>
      </c>
      <c r="S680" s="214">
        <v>0</v>
      </c>
      <c r="T680" s="215">
        <f>S680*H680</f>
        <v>0</v>
      </c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R680" s="216" t="s">
        <v>268</v>
      </c>
      <c r="AT680" s="216" t="s">
        <v>159</v>
      </c>
      <c r="AU680" s="216" t="s">
        <v>88</v>
      </c>
      <c r="AY680" s="18" t="s">
        <v>157</v>
      </c>
      <c r="BE680" s="217">
        <f>IF(N680="základní",J680,0)</f>
        <v>0</v>
      </c>
      <c r="BF680" s="217">
        <f>IF(N680="snížená",J680,0)</f>
        <v>0</v>
      </c>
      <c r="BG680" s="217">
        <f>IF(N680="zákl. přenesená",J680,0)</f>
        <v>0</v>
      </c>
      <c r="BH680" s="217">
        <f>IF(N680="sníž. přenesená",J680,0)</f>
        <v>0</v>
      </c>
      <c r="BI680" s="217">
        <f>IF(N680="nulová",J680,0)</f>
        <v>0</v>
      </c>
      <c r="BJ680" s="18" t="s">
        <v>86</v>
      </c>
      <c r="BK680" s="217">
        <f>ROUND(I680*H680,2)</f>
        <v>0</v>
      </c>
      <c r="BL680" s="18" t="s">
        <v>268</v>
      </c>
      <c r="BM680" s="216" t="s">
        <v>2891</v>
      </c>
    </row>
    <row r="681" s="2" customFormat="1">
      <c r="A681" s="39"/>
      <c r="B681" s="40"/>
      <c r="C681" s="41"/>
      <c r="D681" s="218" t="s">
        <v>166</v>
      </c>
      <c r="E681" s="41"/>
      <c r="F681" s="219" t="s">
        <v>2347</v>
      </c>
      <c r="G681" s="41"/>
      <c r="H681" s="41"/>
      <c r="I681" s="220"/>
      <c r="J681" s="41"/>
      <c r="K681" s="41"/>
      <c r="L681" s="45"/>
      <c r="M681" s="221"/>
      <c r="N681" s="222"/>
      <c r="O681" s="85"/>
      <c r="P681" s="85"/>
      <c r="Q681" s="85"/>
      <c r="R681" s="85"/>
      <c r="S681" s="85"/>
      <c r="T681" s="86"/>
      <c r="U681" s="39"/>
      <c r="V681" s="39"/>
      <c r="W681" s="39"/>
      <c r="X681" s="39"/>
      <c r="Y681" s="39"/>
      <c r="Z681" s="39"/>
      <c r="AA681" s="39"/>
      <c r="AB681" s="39"/>
      <c r="AC681" s="39"/>
      <c r="AD681" s="39"/>
      <c r="AE681" s="39"/>
      <c r="AT681" s="18" t="s">
        <v>166</v>
      </c>
      <c r="AU681" s="18" t="s">
        <v>88</v>
      </c>
    </row>
    <row r="682" s="13" customFormat="1">
      <c r="A682" s="13"/>
      <c r="B682" s="225"/>
      <c r="C682" s="226"/>
      <c r="D682" s="223" t="s">
        <v>170</v>
      </c>
      <c r="E682" s="227" t="s">
        <v>19</v>
      </c>
      <c r="F682" s="228" t="s">
        <v>2887</v>
      </c>
      <c r="G682" s="226"/>
      <c r="H682" s="229">
        <v>115.339</v>
      </c>
      <c r="I682" s="230"/>
      <c r="J682" s="226"/>
      <c r="K682" s="226"/>
      <c r="L682" s="231"/>
      <c r="M682" s="232"/>
      <c r="N682" s="233"/>
      <c r="O682" s="233"/>
      <c r="P682" s="233"/>
      <c r="Q682" s="233"/>
      <c r="R682" s="233"/>
      <c r="S682" s="233"/>
      <c r="T682" s="234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35" t="s">
        <v>170</v>
      </c>
      <c r="AU682" s="235" t="s">
        <v>88</v>
      </c>
      <c r="AV682" s="13" t="s">
        <v>88</v>
      </c>
      <c r="AW682" s="13" t="s">
        <v>37</v>
      </c>
      <c r="AX682" s="13" t="s">
        <v>78</v>
      </c>
      <c r="AY682" s="235" t="s">
        <v>157</v>
      </c>
    </row>
    <row r="683" s="13" customFormat="1">
      <c r="A683" s="13"/>
      <c r="B683" s="225"/>
      <c r="C683" s="226"/>
      <c r="D683" s="223" t="s">
        <v>170</v>
      </c>
      <c r="E683" s="227" t="s">
        <v>19</v>
      </c>
      <c r="F683" s="228" t="s">
        <v>2888</v>
      </c>
      <c r="G683" s="226"/>
      <c r="H683" s="229">
        <v>2.3069999999999999</v>
      </c>
      <c r="I683" s="230"/>
      <c r="J683" s="226"/>
      <c r="K683" s="226"/>
      <c r="L683" s="231"/>
      <c r="M683" s="232"/>
      <c r="N683" s="233"/>
      <c r="O683" s="233"/>
      <c r="P683" s="233"/>
      <c r="Q683" s="233"/>
      <c r="R683" s="233"/>
      <c r="S683" s="233"/>
      <c r="T683" s="234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35" t="s">
        <v>170</v>
      </c>
      <c r="AU683" s="235" t="s">
        <v>88</v>
      </c>
      <c r="AV683" s="13" t="s">
        <v>88</v>
      </c>
      <c r="AW683" s="13" t="s">
        <v>37</v>
      </c>
      <c r="AX683" s="13" t="s">
        <v>78</v>
      </c>
      <c r="AY683" s="235" t="s">
        <v>157</v>
      </c>
    </row>
    <row r="684" s="2" customFormat="1" ht="16.5" customHeight="1">
      <c r="A684" s="39"/>
      <c r="B684" s="40"/>
      <c r="C684" s="205" t="s">
        <v>1373</v>
      </c>
      <c r="D684" s="205" t="s">
        <v>159</v>
      </c>
      <c r="E684" s="206" t="s">
        <v>2349</v>
      </c>
      <c r="F684" s="207" t="s">
        <v>2350</v>
      </c>
      <c r="G684" s="208" t="s">
        <v>162</v>
      </c>
      <c r="H684" s="209">
        <v>117.646</v>
      </c>
      <c r="I684" s="210"/>
      <c r="J684" s="211">
        <f>ROUND(I684*H684,2)</f>
        <v>0</v>
      </c>
      <c r="K684" s="207" t="s">
        <v>175</v>
      </c>
      <c r="L684" s="45"/>
      <c r="M684" s="212" t="s">
        <v>19</v>
      </c>
      <c r="N684" s="213" t="s">
        <v>49</v>
      </c>
      <c r="O684" s="85"/>
      <c r="P684" s="214">
        <f>O684*H684</f>
        <v>0</v>
      </c>
      <c r="Q684" s="214">
        <v>0.00013999999999999999</v>
      </c>
      <c r="R684" s="214">
        <f>Q684*H684</f>
        <v>0.016470439999999999</v>
      </c>
      <c r="S684" s="214">
        <v>0</v>
      </c>
      <c r="T684" s="215">
        <f>S684*H684</f>
        <v>0</v>
      </c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R684" s="216" t="s">
        <v>268</v>
      </c>
      <c r="AT684" s="216" t="s">
        <v>159</v>
      </c>
      <c r="AU684" s="216" t="s">
        <v>88</v>
      </c>
      <c r="AY684" s="18" t="s">
        <v>157</v>
      </c>
      <c r="BE684" s="217">
        <f>IF(N684="základní",J684,0)</f>
        <v>0</v>
      </c>
      <c r="BF684" s="217">
        <f>IF(N684="snížená",J684,0)</f>
        <v>0</v>
      </c>
      <c r="BG684" s="217">
        <f>IF(N684="zákl. přenesená",J684,0)</f>
        <v>0</v>
      </c>
      <c r="BH684" s="217">
        <f>IF(N684="sníž. přenesená",J684,0)</f>
        <v>0</v>
      </c>
      <c r="BI684" s="217">
        <f>IF(N684="nulová",J684,0)</f>
        <v>0</v>
      </c>
      <c r="BJ684" s="18" t="s">
        <v>86</v>
      </c>
      <c r="BK684" s="217">
        <f>ROUND(I684*H684,2)</f>
        <v>0</v>
      </c>
      <c r="BL684" s="18" t="s">
        <v>268</v>
      </c>
      <c r="BM684" s="216" t="s">
        <v>2892</v>
      </c>
    </row>
    <row r="685" s="2" customFormat="1">
      <c r="A685" s="39"/>
      <c r="B685" s="40"/>
      <c r="C685" s="41"/>
      <c r="D685" s="218" t="s">
        <v>166</v>
      </c>
      <c r="E685" s="41"/>
      <c r="F685" s="219" t="s">
        <v>2352</v>
      </c>
      <c r="G685" s="41"/>
      <c r="H685" s="41"/>
      <c r="I685" s="220"/>
      <c r="J685" s="41"/>
      <c r="K685" s="41"/>
      <c r="L685" s="45"/>
      <c r="M685" s="221"/>
      <c r="N685" s="222"/>
      <c r="O685" s="85"/>
      <c r="P685" s="85"/>
      <c r="Q685" s="85"/>
      <c r="R685" s="85"/>
      <c r="S685" s="85"/>
      <c r="T685" s="86"/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T685" s="18" t="s">
        <v>166</v>
      </c>
      <c r="AU685" s="18" t="s">
        <v>88</v>
      </c>
    </row>
    <row r="686" s="13" customFormat="1">
      <c r="A686" s="13"/>
      <c r="B686" s="225"/>
      <c r="C686" s="226"/>
      <c r="D686" s="223" t="s">
        <v>170</v>
      </c>
      <c r="E686" s="227" t="s">
        <v>19</v>
      </c>
      <c r="F686" s="228" t="s">
        <v>2887</v>
      </c>
      <c r="G686" s="226"/>
      <c r="H686" s="229">
        <v>115.339</v>
      </c>
      <c r="I686" s="230"/>
      <c r="J686" s="226"/>
      <c r="K686" s="226"/>
      <c r="L686" s="231"/>
      <c r="M686" s="232"/>
      <c r="N686" s="233"/>
      <c r="O686" s="233"/>
      <c r="P686" s="233"/>
      <c r="Q686" s="233"/>
      <c r="R686" s="233"/>
      <c r="S686" s="233"/>
      <c r="T686" s="234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35" t="s">
        <v>170</v>
      </c>
      <c r="AU686" s="235" t="s">
        <v>88</v>
      </c>
      <c r="AV686" s="13" t="s">
        <v>88</v>
      </c>
      <c r="AW686" s="13" t="s">
        <v>37</v>
      </c>
      <c r="AX686" s="13" t="s">
        <v>78</v>
      </c>
      <c r="AY686" s="235" t="s">
        <v>157</v>
      </c>
    </row>
    <row r="687" s="13" customFormat="1">
      <c r="A687" s="13"/>
      <c r="B687" s="225"/>
      <c r="C687" s="226"/>
      <c r="D687" s="223" t="s">
        <v>170</v>
      </c>
      <c r="E687" s="227" t="s">
        <v>19</v>
      </c>
      <c r="F687" s="228" t="s">
        <v>2888</v>
      </c>
      <c r="G687" s="226"/>
      <c r="H687" s="229">
        <v>2.3069999999999999</v>
      </c>
      <c r="I687" s="230"/>
      <c r="J687" s="226"/>
      <c r="K687" s="226"/>
      <c r="L687" s="231"/>
      <c r="M687" s="232"/>
      <c r="N687" s="233"/>
      <c r="O687" s="233"/>
      <c r="P687" s="233"/>
      <c r="Q687" s="233"/>
      <c r="R687" s="233"/>
      <c r="S687" s="233"/>
      <c r="T687" s="234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35" t="s">
        <v>170</v>
      </c>
      <c r="AU687" s="235" t="s">
        <v>88</v>
      </c>
      <c r="AV687" s="13" t="s">
        <v>88</v>
      </c>
      <c r="AW687" s="13" t="s">
        <v>37</v>
      </c>
      <c r="AX687" s="13" t="s">
        <v>78</v>
      </c>
      <c r="AY687" s="235" t="s">
        <v>157</v>
      </c>
    </row>
    <row r="688" s="2" customFormat="1" ht="16.5" customHeight="1">
      <c r="A688" s="39"/>
      <c r="B688" s="40"/>
      <c r="C688" s="205" t="s">
        <v>1379</v>
      </c>
      <c r="D688" s="205" t="s">
        <v>159</v>
      </c>
      <c r="E688" s="206" t="s">
        <v>2354</v>
      </c>
      <c r="F688" s="207" t="s">
        <v>2355</v>
      </c>
      <c r="G688" s="208" t="s">
        <v>162</v>
      </c>
      <c r="H688" s="209">
        <v>117.646</v>
      </c>
      <c r="I688" s="210"/>
      <c r="J688" s="211">
        <f>ROUND(I688*H688,2)</f>
        <v>0</v>
      </c>
      <c r="K688" s="207" t="s">
        <v>175</v>
      </c>
      <c r="L688" s="45"/>
      <c r="M688" s="212" t="s">
        <v>19</v>
      </c>
      <c r="N688" s="213" t="s">
        <v>49</v>
      </c>
      <c r="O688" s="85"/>
      <c r="P688" s="214">
        <f>O688*H688</f>
        <v>0</v>
      </c>
      <c r="Q688" s="214">
        <v>8.0000000000000007E-05</v>
      </c>
      <c r="R688" s="214">
        <f>Q688*H688</f>
        <v>0.0094116800000000004</v>
      </c>
      <c r="S688" s="214">
        <v>0</v>
      </c>
      <c r="T688" s="215">
        <f>S688*H688</f>
        <v>0</v>
      </c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R688" s="216" t="s">
        <v>268</v>
      </c>
      <c r="AT688" s="216" t="s">
        <v>159</v>
      </c>
      <c r="AU688" s="216" t="s">
        <v>88</v>
      </c>
      <c r="AY688" s="18" t="s">
        <v>157</v>
      </c>
      <c r="BE688" s="217">
        <f>IF(N688="základní",J688,0)</f>
        <v>0</v>
      </c>
      <c r="BF688" s="217">
        <f>IF(N688="snížená",J688,0)</f>
        <v>0</v>
      </c>
      <c r="BG688" s="217">
        <f>IF(N688="zákl. přenesená",J688,0)</f>
        <v>0</v>
      </c>
      <c r="BH688" s="217">
        <f>IF(N688="sníž. přenesená",J688,0)</f>
        <v>0</v>
      </c>
      <c r="BI688" s="217">
        <f>IF(N688="nulová",J688,0)</f>
        <v>0</v>
      </c>
      <c r="BJ688" s="18" t="s">
        <v>86</v>
      </c>
      <c r="BK688" s="217">
        <f>ROUND(I688*H688,2)</f>
        <v>0</v>
      </c>
      <c r="BL688" s="18" t="s">
        <v>268</v>
      </c>
      <c r="BM688" s="216" t="s">
        <v>2893</v>
      </c>
    </row>
    <row r="689" s="2" customFormat="1">
      <c r="A689" s="39"/>
      <c r="B689" s="40"/>
      <c r="C689" s="41"/>
      <c r="D689" s="218" t="s">
        <v>166</v>
      </c>
      <c r="E689" s="41"/>
      <c r="F689" s="219" t="s">
        <v>2357</v>
      </c>
      <c r="G689" s="41"/>
      <c r="H689" s="41"/>
      <c r="I689" s="220"/>
      <c r="J689" s="41"/>
      <c r="K689" s="41"/>
      <c r="L689" s="45"/>
      <c r="M689" s="221"/>
      <c r="N689" s="222"/>
      <c r="O689" s="85"/>
      <c r="P689" s="85"/>
      <c r="Q689" s="85"/>
      <c r="R689" s="85"/>
      <c r="S689" s="85"/>
      <c r="T689" s="86"/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T689" s="18" t="s">
        <v>166</v>
      </c>
      <c r="AU689" s="18" t="s">
        <v>88</v>
      </c>
    </row>
    <row r="690" s="13" customFormat="1">
      <c r="A690" s="13"/>
      <c r="B690" s="225"/>
      <c r="C690" s="226"/>
      <c r="D690" s="223" t="s">
        <v>170</v>
      </c>
      <c r="E690" s="227" t="s">
        <v>19</v>
      </c>
      <c r="F690" s="228" t="s">
        <v>2887</v>
      </c>
      <c r="G690" s="226"/>
      <c r="H690" s="229">
        <v>115.339</v>
      </c>
      <c r="I690" s="230"/>
      <c r="J690" s="226"/>
      <c r="K690" s="226"/>
      <c r="L690" s="231"/>
      <c r="M690" s="232"/>
      <c r="N690" s="233"/>
      <c r="O690" s="233"/>
      <c r="P690" s="233"/>
      <c r="Q690" s="233"/>
      <c r="R690" s="233"/>
      <c r="S690" s="233"/>
      <c r="T690" s="234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35" t="s">
        <v>170</v>
      </c>
      <c r="AU690" s="235" t="s">
        <v>88</v>
      </c>
      <c r="AV690" s="13" t="s">
        <v>88</v>
      </c>
      <c r="AW690" s="13" t="s">
        <v>37</v>
      </c>
      <c r="AX690" s="13" t="s">
        <v>78</v>
      </c>
      <c r="AY690" s="235" t="s">
        <v>157</v>
      </c>
    </row>
    <row r="691" s="13" customFormat="1">
      <c r="A691" s="13"/>
      <c r="B691" s="225"/>
      <c r="C691" s="226"/>
      <c r="D691" s="223" t="s">
        <v>170</v>
      </c>
      <c r="E691" s="227" t="s">
        <v>19</v>
      </c>
      <c r="F691" s="228" t="s">
        <v>2888</v>
      </c>
      <c r="G691" s="226"/>
      <c r="H691" s="229">
        <v>2.3069999999999999</v>
      </c>
      <c r="I691" s="230"/>
      <c r="J691" s="226"/>
      <c r="K691" s="226"/>
      <c r="L691" s="231"/>
      <c r="M691" s="232"/>
      <c r="N691" s="233"/>
      <c r="O691" s="233"/>
      <c r="P691" s="233"/>
      <c r="Q691" s="233"/>
      <c r="R691" s="233"/>
      <c r="S691" s="233"/>
      <c r="T691" s="234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35" t="s">
        <v>170</v>
      </c>
      <c r="AU691" s="235" t="s">
        <v>88</v>
      </c>
      <c r="AV691" s="13" t="s">
        <v>88</v>
      </c>
      <c r="AW691" s="13" t="s">
        <v>37</v>
      </c>
      <c r="AX691" s="13" t="s">
        <v>78</v>
      </c>
      <c r="AY691" s="235" t="s">
        <v>157</v>
      </c>
    </row>
    <row r="692" s="12" customFormat="1" ht="25.92" customHeight="1">
      <c r="A692" s="12"/>
      <c r="B692" s="189"/>
      <c r="C692" s="190"/>
      <c r="D692" s="191" t="s">
        <v>77</v>
      </c>
      <c r="E692" s="192" t="s">
        <v>242</v>
      </c>
      <c r="F692" s="192" t="s">
        <v>2402</v>
      </c>
      <c r="G692" s="190"/>
      <c r="H692" s="190"/>
      <c r="I692" s="193"/>
      <c r="J692" s="194">
        <f>BK692</f>
        <v>0</v>
      </c>
      <c r="K692" s="190"/>
      <c r="L692" s="195"/>
      <c r="M692" s="196"/>
      <c r="N692" s="197"/>
      <c r="O692" s="197"/>
      <c r="P692" s="198">
        <f>P693</f>
        <v>0</v>
      </c>
      <c r="Q692" s="197"/>
      <c r="R692" s="198">
        <f>R693</f>
        <v>0.014437500000000001</v>
      </c>
      <c r="S692" s="197"/>
      <c r="T692" s="199">
        <f>T693</f>
        <v>0</v>
      </c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R692" s="200" t="s">
        <v>179</v>
      </c>
      <c r="AT692" s="201" t="s">
        <v>77</v>
      </c>
      <c r="AU692" s="201" t="s">
        <v>78</v>
      </c>
      <c r="AY692" s="200" t="s">
        <v>157</v>
      </c>
      <c r="BK692" s="202">
        <f>BK693</f>
        <v>0</v>
      </c>
    </row>
    <row r="693" s="12" customFormat="1" ht="22.8" customHeight="1">
      <c r="A693" s="12"/>
      <c r="B693" s="189"/>
      <c r="C693" s="190"/>
      <c r="D693" s="191" t="s">
        <v>77</v>
      </c>
      <c r="E693" s="203" t="s">
        <v>2403</v>
      </c>
      <c r="F693" s="203" t="s">
        <v>2404</v>
      </c>
      <c r="G693" s="190"/>
      <c r="H693" s="190"/>
      <c r="I693" s="193"/>
      <c r="J693" s="204">
        <f>BK693</f>
        <v>0</v>
      </c>
      <c r="K693" s="190"/>
      <c r="L693" s="195"/>
      <c r="M693" s="196"/>
      <c r="N693" s="197"/>
      <c r="O693" s="197"/>
      <c r="P693" s="198">
        <f>SUM(P694:P712)</f>
        <v>0</v>
      </c>
      <c r="Q693" s="197"/>
      <c r="R693" s="198">
        <f>SUM(R694:R712)</f>
        <v>0.014437500000000001</v>
      </c>
      <c r="S693" s="197"/>
      <c r="T693" s="199">
        <f>SUM(T694:T712)</f>
        <v>0</v>
      </c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R693" s="200" t="s">
        <v>179</v>
      </c>
      <c r="AT693" s="201" t="s">
        <v>77</v>
      </c>
      <c r="AU693" s="201" t="s">
        <v>86</v>
      </c>
      <c r="AY693" s="200" t="s">
        <v>157</v>
      </c>
      <c r="BK693" s="202">
        <f>SUM(BK694:BK712)</f>
        <v>0</v>
      </c>
    </row>
    <row r="694" s="2" customFormat="1" ht="33" customHeight="1">
      <c r="A694" s="39"/>
      <c r="B694" s="40"/>
      <c r="C694" s="205" t="s">
        <v>1384</v>
      </c>
      <c r="D694" s="205" t="s">
        <v>159</v>
      </c>
      <c r="E694" s="206" t="s">
        <v>2406</v>
      </c>
      <c r="F694" s="207" t="s">
        <v>2407</v>
      </c>
      <c r="G694" s="208" t="s">
        <v>320</v>
      </c>
      <c r="H694" s="209">
        <v>22.5</v>
      </c>
      <c r="I694" s="210"/>
      <c r="J694" s="211">
        <f>ROUND(I694*H694,2)</f>
        <v>0</v>
      </c>
      <c r="K694" s="207" t="s">
        <v>175</v>
      </c>
      <c r="L694" s="45"/>
      <c r="M694" s="212" t="s">
        <v>19</v>
      </c>
      <c r="N694" s="213" t="s">
        <v>49</v>
      </c>
      <c r="O694" s="85"/>
      <c r="P694" s="214">
        <f>O694*H694</f>
        <v>0</v>
      </c>
      <c r="Q694" s="214">
        <v>0</v>
      </c>
      <c r="R694" s="214">
        <f>Q694*H694</f>
        <v>0</v>
      </c>
      <c r="S694" s="214">
        <v>0</v>
      </c>
      <c r="T694" s="215">
        <f>S694*H694</f>
        <v>0</v>
      </c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R694" s="216" t="s">
        <v>548</v>
      </c>
      <c r="AT694" s="216" t="s">
        <v>159</v>
      </c>
      <c r="AU694" s="216" t="s">
        <v>88</v>
      </c>
      <c r="AY694" s="18" t="s">
        <v>157</v>
      </c>
      <c r="BE694" s="217">
        <f>IF(N694="základní",J694,0)</f>
        <v>0</v>
      </c>
      <c r="BF694" s="217">
        <f>IF(N694="snížená",J694,0)</f>
        <v>0</v>
      </c>
      <c r="BG694" s="217">
        <f>IF(N694="zákl. přenesená",J694,0)</f>
        <v>0</v>
      </c>
      <c r="BH694" s="217">
        <f>IF(N694="sníž. přenesená",J694,0)</f>
        <v>0</v>
      </c>
      <c r="BI694" s="217">
        <f>IF(N694="nulová",J694,0)</f>
        <v>0</v>
      </c>
      <c r="BJ694" s="18" t="s">
        <v>86</v>
      </c>
      <c r="BK694" s="217">
        <f>ROUND(I694*H694,2)</f>
        <v>0</v>
      </c>
      <c r="BL694" s="18" t="s">
        <v>548</v>
      </c>
      <c r="BM694" s="216" t="s">
        <v>2894</v>
      </c>
    </row>
    <row r="695" s="2" customFormat="1">
      <c r="A695" s="39"/>
      <c r="B695" s="40"/>
      <c r="C695" s="41"/>
      <c r="D695" s="218" t="s">
        <v>166</v>
      </c>
      <c r="E695" s="41"/>
      <c r="F695" s="219" t="s">
        <v>2409</v>
      </c>
      <c r="G695" s="41"/>
      <c r="H695" s="41"/>
      <c r="I695" s="220"/>
      <c r="J695" s="41"/>
      <c r="K695" s="41"/>
      <c r="L695" s="45"/>
      <c r="M695" s="221"/>
      <c r="N695" s="222"/>
      <c r="O695" s="85"/>
      <c r="P695" s="85"/>
      <c r="Q695" s="85"/>
      <c r="R695" s="85"/>
      <c r="S695" s="85"/>
      <c r="T695" s="86"/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T695" s="18" t="s">
        <v>166</v>
      </c>
      <c r="AU695" s="18" t="s">
        <v>88</v>
      </c>
    </row>
    <row r="696" s="13" customFormat="1">
      <c r="A696" s="13"/>
      <c r="B696" s="225"/>
      <c r="C696" s="226"/>
      <c r="D696" s="223" t="s">
        <v>170</v>
      </c>
      <c r="E696" s="227" t="s">
        <v>19</v>
      </c>
      <c r="F696" s="228" t="s">
        <v>2895</v>
      </c>
      <c r="G696" s="226"/>
      <c r="H696" s="229">
        <v>22.5</v>
      </c>
      <c r="I696" s="230"/>
      <c r="J696" s="226"/>
      <c r="K696" s="226"/>
      <c r="L696" s="231"/>
      <c r="M696" s="232"/>
      <c r="N696" s="233"/>
      <c r="O696" s="233"/>
      <c r="P696" s="233"/>
      <c r="Q696" s="233"/>
      <c r="R696" s="233"/>
      <c r="S696" s="233"/>
      <c r="T696" s="234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35" t="s">
        <v>170</v>
      </c>
      <c r="AU696" s="235" t="s">
        <v>88</v>
      </c>
      <c r="AV696" s="13" t="s">
        <v>88</v>
      </c>
      <c r="AW696" s="13" t="s">
        <v>37</v>
      </c>
      <c r="AX696" s="13" t="s">
        <v>78</v>
      </c>
      <c r="AY696" s="235" t="s">
        <v>157</v>
      </c>
    </row>
    <row r="697" s="2" customFormat="1" ht="33" customHeight="1">
      <c r="A697" s="39"/>
      <c r="B697" s="40"/>
      <c r="C697" s="205" t="s">
        <v>1389</v>
      </c>
      <c r="D697" s="205" t="s">
        <v>159</v>
      </c>
      <c r="E697" s="206" t="s">
        <v>2412</v>
      </c>
      <c r="F697" s="207" t="s">
        <v>2413</v>
      </c>
      <c r="G697" s="208" t="s">
        <v>320</v>
      </c>
      <c r="H697" s="209">
        <v>22.5</v>
      </c>
      <c r="I697" s="210"/>
      <c r="J697" s="211">
        <f>ROUND(I697*H697,2)</f>
        <v>0</v>
      </c>
      <c r="K697" s="207" t="s">
        <v>175</v>
      </c>
      <c r="L697" s="45"/>
      <c r="M697" s="212" t="s">
        <v>19</v>
      </c>
      <c r="N697" s="213" t="s">
        <v>49</v>
      </c>
      <c r="O697" s="85"/>
      <c r="P697" s="214">
        <f>O697*H697</f>
        <v>0</v>
      </c>
      <c r="Q697" s="214">
        <v>0</v>
      </c>
      <c r="R697" s="214">
        <f>Q697*H697</f>
        <v>0</v>
      </c>
      <c r="S697" s="214">
        <v>0</v>
      </c>
      <c r="T697" s="215">
        <f>S697*H697</f>
        <v>0</v>
      </c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R697" s="216" t="s">
        <v>548</v>
      </c>
      <c r="AT697" s="216" t="s">
        <v>159</v>
      </c>
      <c r="AU697" s="216" t="s">
        <v>88</v>
      </c>
      <c r="AY697" s="18" t="s">
        <v>157</v>
      </c>
      <c r="BE697" s="217">
        <f>IF(N697="základní",J697,0)</f>
        <v>0</v>
      </c>
      <c r="BF697" s="217">
        <f>IF(N697="snížená",J697,0)</f>
        <v>0</v>
      </c>
      <c r="BG697" s="217">
        <f>IF(N697="zákl. přenesená",J697,0)</f>
        <v>0</v>
      </c>
      <c r="BH697" s="217">
        <f>IF(N697="sníž. přenesená",J697,0)</f>
        <v>0</v>
      </c>
      <c r="BI697" s="217">
        <f>IF(N697="nulová",J697,0)</f>
        <v>0</v>
      </c>
      <c r="BJ697" s="18" t="s">
        <v>86</v>
      </c>
      <c r="BK697" s="217">
        <f>ROUND(I697*H697,2)</f>
        <v>0</v>
      </c>
      <c r="BL697" s="18" t="s">
        <v>548</v>
      </c>
      <c r="BM697" s="216" t="s">
        <v>2896</v>
      </c>
    </row>
    <row r="698" s="2" customFormat="1">
      <c r="A698" s="39"/>
      <c r="B698" s="40"/>
      <c r="C698" s="41"/>
      <c r="D698" s="218" t="s">
        <v>166</v>
      </c>
      <c r="E698" s="41"/>
      <c r="F698" s="219" t="s">
        <v>2415</v>
      </c>
      <c r="G698" s="41"/>
      <c r="H698" s="41"/>
      <c r="I698" s="220"/>
      <c r="J698" s="41"/>
      <c r="K698" s="41"/>
      <c r="L698" s="45"/>
      <c r="M698" s="221"/>
      <c r="N698" s="222"/>
      <c r="O698" s="85"/>
      <c r="P698" s="85"/>
      <c r="Q698" s="85"/>
      <c r="R698" s="85"/>
      <c r="S698" s="85"/>
      <c r="T698" s="86"/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T698" s="18" t="s">
        <v>166</v>
      </c>
      <c r="AU698" s="18" t="s">
        <v>88</v>
      </c>
    </row>
    <row r="699" s="13" customFormat="1">
      <c r="A699" s="13"/>
      <c r="B699" s="225"/>
      <c r="C699" s="226"/>
      <c r="D699" s="223" t="s">
        <v>170</v>
      </c>
      <c r="E699" s="227" t="s">
        <v>19</v>
      </c>
      <c r="F699" s="228" t="s">
        <v>2897</v>
      </c>
      <c r="G699" s="226"/>
      <c r="H699" s="229">
        <v>22.5</v>
      </c>
      <c r="I699" s="230"/>
      <c r="J699" s="226"/>
      <c r="K699" s="226"/>
      <c r="L699" s="231"/>
      <c r="M699" s="232"/>
      <c r="N699" s="233"/>
      <c r="O699" s="233"/>
      <c r="P699" s="233"/>
      <c r="Q699" s="233"/>
      <c r="R699" s="233"/>
      <c r="S699" s="233"/>
      <c r="T699" s="234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35" t="s">
        <v>170</v>
      </c>
      <c r="AU699" s="235" t="s">
        <v>88</v>
      </c>
      <c r="AV699" s="13" t="s">
        <v>88</v>
      </c>
      <c r="AW699" s="13" t="s">
        <v>37</v>
      </c>
      <c r="AX699" s="13" t="s">
        <v>78</v>
      </c>
      <c r="AY699" s="235" t="s">
        <v>157</v>
      </c>
    </row>
    <row r="700" s="2" customFormat="1" ht="21.75" customHeight="1">
      <c r="A700" s="39"/>
      <c r="B700" s="40"/>
      <c r="C700" s="205" t="s">
        <v>1395</v>
      </c>
      <c r="D700" s="205" t="s">
        <v>159</v>
      </c>
      <c r="E700" s="206" t="s">
        <v>2418</v>
      </c>
      <c r="F700" s="207" t="s">
        <v>2419</v>
      </c>
      <c r="G700" s="208" t="s">
        <v>320</v>
      </c>
      <c r="H700" s="209">
        <v>22.5</v>
      </c>
      <c r="I700" s="210"/>
      <c r="J700" s="211">
        <f>ROUND(I700*H700,2)</f>
        <v>0</v>
      </c>
      <c r="K700" s="207" t="s">
        <v>175</v>
      </c>
      <c r="L700" s="45"/>
      <c r="M700" s="212" t="s">
        <v>19</v>
      </c>
      <c r="N700" s="213" t="s">
        <v>49</v>
      </c>
      <c r="O700" s="85"/>
      <c r="P700" s="214">
        <f>O700*H700</f>
        <v>0</v>
      </c>
      <c r="Q700" s="214">
        <v>0</v>
      </c>
      <c r="R700" s="214">
        <f>Q700*H700</f>
        <v>0</v>
      </c>
      <c r="S700" s="214">
        <v>0</v>
      </c>
      <c r="T700" s="215">
        <f>S700*H700</f>
        <v>0</v>
      </c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R700" s="216" t="s">
        <v>548</v>
      </c>
      <c r="AT700" s="216" t="s">
        <v>159</v>
      </c>
      <c r="AU700" s="216" t="s">
        <v>88</v>
      </c>
      <c r="AY700" s="18" t="s">
        <v>157</v>
      </c>
      <c r="BE700" s="217">
        <f>IF(N700="základní",J700,0)</f>
        <v>0</v>
      </c>
      <c r="BF700" s="217">
        <f>IF(N700="snížená",J700,0)</f>
        <v>0</v>
      </c>
      <c r="BG700" s="217">
        <f>IF(N700="zákl. přenesená",J700,0)</f>
        <v>0</v>
      </c>
      <c r="BH700" s="217">
        <f>IF(N700="sníž. přenesená",J700,0)</f>
        <v>0</v>
      </c>
      <c r="BI700" s="217">
        <f>IF(N700="nulová",J700,0)</f>
        <v>0</v>
      </c>
      <c r="BJ700" s="18" t="s">
        <v>86</v>
      </c>
      <c r="BK700" s="217">
        <f>ROUND(I700*H700,2)</f>
        <v>0</v>
      </c>
      <c r="BL700" s="18" t="s">
        <v>548</v>
      </c>
      <c r="BM700" s="216" t="s">
        <v>2898</v>
      </c>
    </row>
    <row r="701" s="2" customFormat="1">
      <c r="A701" s="39"/>
      <c r="B701" s="40"/>
      <c r="C701" s="41"/>
      <c r="D701" s="218" t="s">
        <v>166</v>
      </c>
      <c r="E701" s="41"/>
      <c r="F701" s="219" t="s">
        <v>2421</v>
      </c>
      <c r="G701" s="41"/>
      <c r="H701" s="41"/>
      <c r="I701" s="220"/>
      <c r="J701" s="41"/>
      <c r="K701" s="41"/>
      <c r="L701" s="45"/>
      <c r="M701" s="221"/>
      <c r="N701" s="222"/>
      <c r="O701" s="85"/>
      <c r="P701" s="85"/>
      <c r="Q701" s="85"/>
      <c r="R701" s="85"/>
      <c r="S701" s="85"/>
      <c r="T701" s="86"/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T701" s="18" t="s">
        <v>166</v>
      </c>
      <c r="AU701" s="18" t="s">
        <v>88</v>
      </c>
    </row>
    <row r="702" s="13" customFormat="1">
      <c r="A702" s="13"/>
      <c r="B702" s="225"/>
      <c r="C702" s="226"/>
      <c r="D702" s="223" t="s">
        <v>170</v>
      </c>
      <c r="E702" s="227" t="s">
        <v>19</v>
      </c>
      <c r="F702" s="228" t="s">
        <v>2899</v>
      </c>
      <c r="G702" s="226"/>
      <c r="H702" s="229">
        <v>22.5</v>
      </c>
      <c r="I702" s="230"/>
      <c r="J702" s="226"/>
      <c r="K702" s="226"/>
      <c r="L702" s="231"/>
      <c r="M702" s="232"/>
      <c r="N702" s="233"/>
      <c r="O702" s="233"/>
      <c r="P702" s="233"/>
      <c r="Q702" s="233"/>
      <c r="R702" s="233"/>
      <c r="S702" s="233"/>
      <c r="T702" s="234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35" t="s">
        <v>170</v>
      </c>
      <c r="AU702" s="235" t="s">
        <v>88</v>
      </c>
      <c r="AV702" s="13" t="s">
        <v>88</v>
      </c>
      <c r="AW702" s="13" t="s">
        <v>37</v>
      </c>
      <c r="AX702" s="13" t="s">
        <v>78</v>
      </c>
      <c r="AY702" s="235" t="s">
        <v>157</v>
      </c>
    </row>
    <row r="703" s="2" customFormat="1" ht="24.15" customHeight="1">
      <c r="A703" s="39"/>
      <c r="B703" s="40"/>
      <c r="C703" s="205" t="s">
        <v>1401</v>
      </c>
      <c r="D703" s="205" t="s">
        <v>159</v>
      </c>
      <c r="E703" s="206" t="s">
        <v>2424</v>
      </c>
      <c r="F703" s="207" t="s">
        <v>2425</v>
      </c>
      <c r="G703" s="208" t="s">
        <v>320</v>
      </c>
      <c r="H703" s="209">
        <v>22.5</v>
      </c>
      <c r="I703" s="210"/>
      <c r="J703" s="211">
        <f>ROUND(I703*H703,2)</f>
        <v>0</v>
      </c>
      <c r="K703" s="207" t="s">
        <v>175</v>
      </c>
      <c r="L703" s="45"/>
      <c r="M703" s="212" t="s">
        <v>19</v>
      </c>
      <c r="N703" s="213" t="s">
        <v>49</v>
      </c>
      <c r="O703" s="85"/>
      <c r="P703" s="214">
        <f>O703*H703</f>
        <v>0</v>
      </c>
      <c r="Q703" s="214">
        <v>0</v>
      </c>
      <c r="R703" s="214">
        <f>Q703*H703</f>
        <v>0</v>
      </c>
      <c r="S703" s="214">
        <v>0</v>
      </c>
      <c r="T703" s="215">
        <f>S703*H703</f>
        <v>0</v>
      </c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R703" s="216" t="s">
        <v>548</v>
      </c>
      <c r="AT703" s="216" t="s">
        <v>159</v>
      </c>
      <c r="AU703" s="216" t="s">
        <v>88</v>
      </c>
      <c r="AY703" s="18" t="s">
        <v>157</v>
      </c>
      <c r="BE703" s="217">
        <f>IF(N703="základní",J703,0)</f>
        <v>0</v>
      </c>
      <c r="BF703" s="217">
        <f>IF(N703="snížená",J703,0)</f>
        <v>0</v>
      </c>
      <c r="BG703" s="217">
        <f>IF(N703="zákl. přenesená",J703,0)</f>
        <v>0</v>
      </c>
      <c r="BH703" s="217">
        <f>IF(N703="sníž. přenesená",J703,0)</f>
        <v>0</v>
      </c>
      <c r="BI703" s="217">
        <f>IF(N703="nulová",J703,0)</f>
        <v>0</v>
      </c>
      <c r="BJ703" s="18" t="s">
        <v>86</v>
      </c>
      <c r="BK703" s="217">
        <f>ROUND(I703*H703,2)</f>
        <v>0</v>
      </c>
      <c r="BL703" s="18" t="s">
        <v>548</v>
      </c>
      <c r="BM703" s="216" t="s">
        <v>2900</v>
      </c>
    </row>
    <row r="704" s="2" customFormat="1">
      <c r="A704" s="39"/>
      <c r="B704" s="40"/>
      <c r="C704" s="41"/>
      <c r="D704" s="218" t="s">
        <v>166</v>
      </c>
      <c r="E704" s="41"/>
      <c r="F704" s="219" t="s">
        <v>2427</v>
      </c>
      <c r="G704" s="41"/>
      <c r="H704" s="41"/>
      <c r="I704" s="220"/>
      <c r="J704" s="41"/>
      <c r="K704" s="41"/>
      <c r="L704" s="45"/>
      <c r="M704" s="221"/>
      <c r="N704" s="222"/>
      <c r="O704" s="85"/>
      <c r="P704" s="85"/>
      <c r="Q704" s="85"/>
      <c r="R704" s="85"/>
      <c r="S704" s="85"/>
      <c r="T704" s="86"/>
      <c r="U704" s="39"/>
      <c r="V704" s="39"/>
      <c r="W704" s="39"/>
      <c r="X704" s="39"/>
      <c r="Y704" s="39"/>
      <c r="Z704" s="39"/>
      <c r="AA704" s="39"/>
      <c r="AB704" s="39"/>
      <c r="AC704" s="39"/>
      <c r="AD704" s="39"/>
      <c r="AE704" s="39"/>
      <c r="AT704" s="18" t="s">
        <v>166</v>
      </c>
      <c r="AU704" s="18" t="s">
        <v>88</v>
      </c>
    </row>
    <row r="705" s="13" customFormat="1">
      <c r="A705" s="13"/>
      <c r="B705" s="225"/>
      <c r="C705" s="226"/>
      <c r="D705" s="223" t="s">
        <v>170</v>
      </c>
      <c r="E705" s="227" t="s">
        <v>19</v>
      </c>
      <c r="F705" s="228" t="s">
        <v>2901</v>
      </c>
      <c r="G705" s="226"/>
      <c r="H705" s="229">
        <v>22.5</v>
      </c>
      <c r="I705" s="230"/>
      <c r="J705" s="226"/>
      <c r="K705" s="226"/>
      <c r="L705" s="231"/>
      <c r="M705" s="232"/>
      <c r="N705" s="233"/>
      <c r="O705" s="233"/>
      <c r="P705" s="233"/>
      <c r="Q705" s="233"/>
      <c r="R705" s="233"/>
      <c r="S705" s="233"/>
      <c r="T705" s="234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35" t="s">
        <v>170</v>
      </c>
      <c r="AU705" s="235" t="s">
        <v>88</v>
      </c>
      <c r="AV705" s="13" t="s">
        <v>88</v>
      </c>
      <c r="AW705" s="13" t="s">
        <v>37</v>
      </c>
      <c r="AX705" s="13" t="s">
        <v>78</v>
      </c>
      <c r="AY705" s="235" t="s">
        <v>157</v>
      </c>
    </row>
    <row r="706" s="2" customFormat="1" ht="21.75" customHeight="1">
      <c r="A706" s="39"/>
      <c r="B706" s="40"/>
      <c r="C706" s="205" t="s">
        <v>1407</v>
      </c>
      <c r="D706" s="205" t="s">
        <v>159</v>
      </c>
      <c r="E706" s="206" t="s">
        <v>2430</v>
      </c>
      <c r="F706" s="207" t="s">
        <v>2431</v>
      </c>
      <c r="G706" s="208" t="s">
        <v>320</v>
      </c>
      <c r="H706" s="209">
        <v>25</v>
      </c>
      <c r="I706" s="210"/>
      <c r="J706" s="211">
        <f>ROUND(I706*H706,2)</f>
        <v>0</v>
      </c>
      <c r="K706" s="207" t="s">
        <v>175</v>
      </c>
      <c r="L706" s="45"/>
      <c r="M706" s="212" t="s">
        <v>19</v>
      </c>
      <c r="N706" s="213" t="s">
        <v>49</v>
      </c>
      <c r="O706" s="85"/>
      <c r="P706" s="214">
        <f>O706*H706</f>
        <v>0</v>
      </c>
      <c r="Q706" s="214">
        <v>0</v>
      </c>
      <c r="R706" s="214">
        <f>Q706*H706</f>
        <v>0</v>
      </c>
      <c r="S706" s="214">
        <v>0</v>
      </c>
      <c r="T706" s="215">
        <f>S706*H706</f>
        <v>0</v>
      </c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R706" s="216" t="s">
        <v>548</v>
      </c>
      <c r="AT706" s="216" t="s">
        <v>159</v>
      </c>
      <c r="AU706" s="216" t="s">
        <v>88</v>
      </c>
      <c r="AY706" s="18" t="s">
        <v>157</v>
      </c>
      <c r="BE706" s="217">
        <f>IF(N706="základní",J706,0)</f>
        <v>0</v>
      </c>
      <c r="BF706" s="217">
        <f>IF(N706="snížená",J706,0)</f>
        <v>0</v>
      </c>
      <c r="BG706" s="217">
        <f>IF(N706="zákl. přenesená",J706,0)</f>
        <v>0</v>
      </c>
      <c r="BH706" s="217">
        <f>IF(N706="sníž. přenesená",J706,0)</f>
        <v>0</v>
      </c>
      <c r="BI706" s="217">
        <f>IF(N706="nulová",J706,0)</f>
        <v>0</v>
      </c>
      <c r="BJ706" s="18" t="s">
        <v>86</v>
      </c>
      <c r="BK706" s="217">
        <f>ROUND(I706*H706,2)</f>
        <v>0</v>
      </c>
      <c r="BL706" s="18" t="s">
        <v>548</v>
      </c>
      <c r="BM706" s="216" t="s">
        <v>2902</v>
      </c>
    </row>
    <row r="707" s="2" customFormat="1">
      <c r="A707" s="39"/>
      <c r="B707" s="40"/>
      <c r="C707" s="41"/>
      <c r="D707" s="218" t="s">
        <v>166</v>
      </c>
      <c r="E707" s="41"/>
      <c r="F707" s="219" t="s">
        <v>2433</v>
      </c>
      <c r="G707" s="41"/>
      <c r="H707" s="41"/>
      <c r="I707" s="220"/>
      <c r="J707" s="41"/>
      <c r="K707" s="41"/>
      <c r="L707" s="45"/>
      <c r="M707" s="221"/>
      <c r="N707" s="222"/>
      <c r="O707" s="85"/>
      <c r="P707" s="85"/>
      <c r="Q707" s="85"/>
      <c r="R707" s="85"/>
      <c r="S707" s="85"/>
      <c r="T707" s="86"/>
      <c r="U707" s="39"/>
      <c r="V707" s="39"/>
      <c r="W707" s="39"/>
      <c r="X707" s="39"/>
      <c r="Y707" s="39"/>
      <c r="Z707" s="39"/>
      <c r="AA707" s="39"/>
      <c r="AB707" s="39"/>
      <c r="AC707" s="39"/>
      <c r="AD707" s="39"/>
      <c r="AE707" s="39"/>
      <c r="AT707" s="18" t="s">
        <v>166</v>
      </c>
      <c r="AU707" s="18" t="s">
        <v>88</v>
      </c>
    </row>
    <row r="708" s="2" customFormat="1" ht="16.5" customHeight="1">
      <c r="A708" s="39"/>
      <c r="B708" s="40"/>
      <c r="C708" s="236" t="s">
        <v>1412</v>
      </c>
      <c r="D708" s="236" t="s">
        <v>242</v>
      </c>
      <c r="E708" s="237" t="s">
        <v>2435</v>
      </c>
      <c r="F708" s="238" t="s">
        <v>2436</v>
      </c>
      <c r="G708" s="239" t="s">
        <v>320</v>
      </c>
      <c r="H708" s="240">
        <v>26.25</v>
      </c>
      <c r="I708" s="241"/>
      <c r="J708" s="242">
        <f>ROUND(I708*H708,2)</f>
        <v>0</v>
      </c>
      <c r="K708" s="238" t="s">
        <v>175</v>
      </c>
      <c r="L708" s="243"/>
      <c r="M708" s="244" t="s">
        <v>19</v>
      </c>
      <c r="N708" s="245" t="s">
        <v>49</v>
      </c>
      <c r="O708" s="85"/>
      <c r="P708" s="214">
        <f>O708*H708</f>
        <v>0</v>
      </c>
      <c r="Q708" s="214">
        <v>0.00055000000000000003</v>
      </c>
      <c r="R708" s="214">
        <f>Q708*H708</f>
        <v>0.014437500000000001</v>
      </c>
      <c r="S708" s="214">
        <v>0</v>
      </c>
      <c r="T708" s="215">
        <f>S708*H708</f>
        <v>0</v>
      </c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R708" s="216" t="s">
        <v>917</v>
      </c>
      <c r="AT708" s="216" t="s">
        <v>242</v>
      </c>
      <c r="AU708" s="216" t="s">
        <v>88</v>
      </c>
      <c r="AY708" s="18" t="s">
        <v>157</v>
      </c>
      <c r="BE708" s="217">
        <f>IF(N708="základní",J708,0)</f>
        <v>0</v>
      </c>
      <c r="BF708" s="217">
        <f>IF(N708="snížená",J708,0)</f>
        <v>0</v>
      </c>
      <c r="BG708" s="217">
        <f>IF(N708="zákl. přenesená",J708,0)</f>
        <v>0</v>
      </c>
      <c r="BH708" s="217">
        <f>IF(N708="sníž. přenesená",J708,0)</f>
        <v>0</v>
      </c>
      <c r="BI708" s="217">
        <f>IF(N708="nulová",J708,0)</f>
        <v>0</v>
      </c>
      <c r="BJ708" s="18" t="s">
        <v>86</v>
      </c>
      <c r="BK708" s="217">
        <f>ROUND(I708*H708,2)</f>
        <v>0</v>
      </c>
      <c r="BL708" s="18" t="s">
        <v>917</v>
      </c>
      <c r="BM708" s="216" t="s">
        <v>2903</v>
      </c>
    </row>
    <row r="709" s="13" customFormat="1">
      <c r="A709" s="13"/>
      <c r="B709" s="225"/>
      <c r="C709" s="226"/>
      <c r="D709" s="223" t="s">
        <v>170</v>
      </c>
      <c r="E709" s="227" t="s">
        <v>19</v>
      </c>
      <c r="F709" s="228" t="s">
        <v>2904</v>
      </c>
      <c r="G709" s="226"/>
      <c r="H709" s="229">
        <v>25</v>
      </c>
      <c r="I709" s="230"/>
      <c r="J709" s="226"/>
      <c r="K709" s="226"/>
      <c r="L709" s="231"/>
      <c r="M709" s="232"/>
      <c r="N709" s="233"/>
      <c r="O709" s="233"/>
      <c r="P709" s="233"/>
      <c r="Q709" s="233"/>
      <c r="R709" s="233"/>
      <c r="S709" s="233"/>
      <c r="T709" s="234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35" t="s">
        <v>170</v>
      </c>
      <c r="AU709" s="235" t="s">
        <v>88</v>
      </c>
      <c r="AV709" s="13" t="s">
        <v>88</v>
      </c>
      <c r="AW709" s="13" t="s">
        <v>37</v>
      </c>
      <c r="AX709" s="13" t="s">
        <v>78</v>
      </c>
      <c r="AY709" s="235" t="s">
        <v>157</v>
      </c>
    </row>
    <row r="710" s="13" customFormat="1">
      <c r="A710" s="13"/>
      <c r="B710" s="225"/>
      <c r="C710" s="226"/>
      <c r="D710" s="223" t="s">
        <v>170</v>
      </c>
      <c r="E710" s="226"/>
      <c r="F710" s="228" t="s">
        <v>2905</v>
      </c>
      <c r="G710" s="226"/>
      <c r="H710" s="229">
        <v>26.25</v>
      </c>
      <c r="I710" s="230"/>
      <c r="J710" s="226"/>
      <c r="K710" s="226"/>
      <c r="L710" s="231"/>
      <c r="M710" s="232"/>
      <c r="N710" s="233"/>
      <c r="O710" s="233"/>
      <c r="P710" s="233"/>
      <c r="Q710" s="233"/>
      <c r="R710" s="233"/>
      <c r="S710" s="233"/>
      <c r="T710" s="234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35" t="s">
        <v>170</v>
      </c>
      <c r="AU710" s="235" t="s">
        <v>88</v>
      </c>
      <c r="AV710" s="13" t="s">
        <v>88</v>
      </c>
      <c r="AW710" s="13" t="s">
        <v>4</v>
      </c>
      <c r="AX710" s="13" t="s">
        <v>86</v>
      </c>
      <c r="AY710" s="235" t="s">
        <v>157</v>
      </c>
    </row>
    <row r="711" s="2" customFormat="1" ht="16.5" customHeight="1">
      <c r="A711" s="39"/>
      <c r="B711" s="40"/>
      <c r="C711" s="205" t="s">
        <v>1418</v>
      </c>
      <c r="D711" s="205" t="s">
        <v>159</v>
      </c>
      <c r="E711" s="206" t="s">
        <v>2441</v>
      </c>
      <c r="F711" s="207" t="s">
        <v>2442</v>
      </c>
      <c r="G711" s="208" t="s">
        <v>223</v>
      </c>
      <c r="H711" s="209">
        <v>0.014</v>
      </c>
      <c r="I711" s="210"/>
      <c r="J711" s="211">
        <f>ROUND(I711*H711,2)</f>
        <v>0</v>
      </c>
      <c r="K711" s="207" t="s">
        <v>175</v>
      </c>
      <c r="L711" s="45"/>
      <c r="M711" s="212" t="s">
        <v>19</v>
      </c>
      <c r="N711" s="213" t="s">
        <v>49</v>
      </c>
      <c r="O711" s="85"/>
      <c r="P711" s="214">
        <f>O711*H711</f>
        <v>0</v>
      </c>
      <c r="Q711" s="214">
        <v>0</v>
      </c>
      <c r="R711" s="214">
        <f>Q711*H711</f>
        <v>0</v>
      </c>
      <c r="S711" s="214">
        <v>0</v>
      </c>
      <c r="T711" s="215">
        <f>S711*H711</f>
        <v>0</v>
      </c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R711" s="216" t="s">
        <v>548</v>
      </c>
      <c r="AT711" s="216" t="s">
        <v>159</v>
      </c>
      <c r="AU711" s="216" t="s">
        <v>88</v>
      </c>
      <c r="AY711" s="18" t="s">
        <v>157</v>
      </c>
      <c r="BE711" s="217">
        <f>IF(N711="základní",J711,0)</f>
        <v>0</v>
      </c>
      <c r="BF711" s="217">
        <f>IF(N711="snížená",J711,0)</f>
        <v>0</v>
      </c>
      <c r="BG711" s="217">
        <f>IF(N711="zákl. přenesená",J711,0)</f>
        <v>0</v>
      </c>
      <c r="BH711" s="217">
        <f>IF(N711="sníž. přenesená",J711,0)</f>
        <v>0</v>
      </c>
      <c r="BI711" s="217">
        <f>IF(N711="nulová",J711,0)</f>
        <v>0</v>
      </c>
      <c r="BJ711" s="18" t="s">
        <v>86</v>
      </c>
      <c r="BK711" s="217">
        <f>ROUND(I711*H711,2)</f>
        <v>0</v>
      </c>
      <c r="BL711" s="18" t="s">
        <v>548</v>
      </c>
      <c r="BM711" s="216" t="s">
        <v>2906</v>
      </c>
    </row>
    <row r="712" s="2" customFormat="1">
      <c r="A712" s="39"/>
      <c r="B712" s="40"/>
      <c r="C712" s="41"/>
      <c r="D712" s="218" t="s">
        <v>166</v>
      </c>
      <c r="E712" s="41"/>
      <c r="F712" s="219" t="s">
        <v>2444</v>
      </c>
      <c r="G712" s="41"/>
      <c r="H712" s="41"/>
      <c r="I712" s="220"/>
      <c r="J712" s="41"/>
      <c r="K712" s="41"/>
      <c r="L712" s="45"/>
      <c r="M712" s="260"/>
      <c r="N712" s="261"/>
      <c r="O712" s="262"/>
      <c r="P712" s="262"/>
      <c r="Q712" s="262"/>
      <c r="R712" s="262"/>
      <c r="S712" s="262"/>
      <c r="T712" s="263"/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T712" s="18" t="s">
        <v>166</v>
      </c>
      <c r="AU712" s="18" t="s">
        <v>88</v>
      </c>
    </row>
    <row r="713" s="2" customFormat="1" ht="6.96" customHeight="1">
      <c r="A713" s="39"/>
      <c r="B713" s="60"/>
      <c r="C713" s="61"/>
      <c r="D713" s="61"/>
      <c r="E713" s="61"/>
      <c r="F713" s="61"/>
      <c r="G713" s="61"/>
      <c r="H713" s="61"/>
      <c r="I713" s="61"/>
      <c r="J713" s="61"/>
      <c r="K713" s="61"/>
      <c r="L713" s="45"/>
      <c r="M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</row>
  </sheetData>
  <sheetProtection sheet="1" autoFilter="0" formatColumns="0" formatRows="0" objects="1" scenarios="1" spinCount="100000" saltValue="G/VXXEdV0fGQdV0k+JBqYz68etTGqp+Cq10XFm5jiNs3mnYK4pRIchEONxnU70YB6QTP4700qxxIrAynPL9E6A==" hashValue="AmJ2Rt7X4MMGU5UW9WmpW1vegoYNf7nXJAZlN7/1LYLW79FgiKSoer8ldxrX0BiVYGNHe9bCgV9WrWkO0fkmzQ==" algorithmName="SHA-512" password="CC35"/>
  <autoFilter ref="C103:K712"/>
  <mergeCells count="9">
    <mergeCell ref="E7:H7"/>
    <mergeCell ref="E9:H9"/>
    <mergeCell ref="E18:H18"/>
    <mergeCell ref="E27:H27"/>
    <mergeCell ref="E48:H48"/>
    <mergeCell ref="E50:H50"/>
    <mergeCell ref="E94:H94"/>
    <mergeCell ref="E96:H96"/>
    <mergeCell ref="L2:V2"/>
  </mergeCells>
  <hyperlinks>
    <hyperlink ref="F108" r:id="rId1" display="https://podminky.urs.cz/item/CS_URS_2025_01/113106123"/>
    <hyperlink ref="F112" r:id="rId2" display="https://podminky.urs.cz/item/CS_URS_2025_01/131251100"/>
    <hyperlink ref="F118" r:id="rId3" display="https://podminky.urs.cz/item/CS_URS_2025_02/162751117"/>
    <hyperlink ref="F121" r:id="rId4" display="https://podminky.urs.cz/item/CS_URS_2025_02/162751119"/>
    <hyperlink ref="F124" r:id="rId5" display="https://podminky.urs.cz/item/CS_URS_2025_02/171201231"/>
    <hyperlink ref="F128" r:id="rId6" display="https://podminky.urs.cz/item/CS_URS_2025_02/174151101"/>
    <hyperlink ref="F131" r:id="rId7" display="https://podminky.urs.cz/item/CS_URS_2025_02/174251101"/>
    <hyperlink ref="F136" r:id="rId8" display="https://podminky.urs.cz/item/CS_URS_2025_01/175111101"/>
    <hyperlink ref="F142" r:id="rId9" display="https://podminky.urs.cz/item/CS_URS_2025_01/213141111"/>
    <hyperlink ref="F147" r:id="rId10" display="https://podminky.urs.cz/item/CS_URS_2025_02/270002122"/>
    <hyperlink ref="F152" r:id="rId11" display="https://podminky.urs.cz/item/CS_URS_2025_02/271532212"/>
    <hyperlink ref="F155" r:id="rId12" display="https://podminky.urs.cz/item/CS_URS_2025_02/271562211"/>
    <hyperlink ref="F158" r:id="rId13" display="https://podminky.urs.cz/item/CS_URS_2025_02/273321311"/>
    <hyperlink ref="F161" r:id="rId14" display="https://podminky.urs.cz/item/CS_URS_2025_02/273351121"/>
    <hyperlink ref="F164" r:id="rId15" display="https://podminky.urs.cz/item/CS_URS_2025_02/273351122"/>
    <hyperlink ref="F166" r:id="rId16" display="https://podminky.urs.cz/item/CS_URS_2025_02/273362021"/>
    <hyperlink ref="F169" r:id="rId17" display="https://podminky.urs.cz/item/CS_URS_2025_02/274313711"/>
    <hyperlink ref="F173" r:id="rId18" display="https://podminky.urs.cz/item/CS_URS_2025_01/274352221"/>
    <hyperlink ref="F177" r:id="rId19" display="https://podminky.urs.cz/item/CS_URS_2025_01/274352222"/>
    <hyperlink ref="F180" r:id="rId20" display="https://podminky.urs.cz/item/CS_URS_2025_02/311235151"/>
    <hyperlink ref="F188" r:id="rId21" display="https://podminky.urs.cz/item/CS_URS_2025_02/311238937"/>
    <hyperlink ref="F192" r:id="rId22" display="https://podminky.urs.cz/item/CS_URS_2025_01/317321411"/>
    <hyperlink ref="F196" r:id="rId23" display="https://podminky.urs.cz/item/CS_URS_2025_01/317351107"/>
    <hyperlink ref="F200" r:id="rId24" display="https://podminky.urs.cz/item/CS_URS_2025_01/317351108"/>
    <hyperlink ref="F202" r:id="rId25" display="https://podminky.urs.cz/item/CS_URS_2025_01/317361821"/>
    <hyperlink ref="F206" r:id="rId26" display="https://podminky.urs.cz/item/CS_URS_2025_02/411324545"/>
    <hyperlink ref="F209" r:id="rId27" display="https://podminky.urs.cz/item/CS_URS_2025_02/411351011"/>
    <hyperlink ref="F212" r:id="rId28" display="https://podminky.urs.cz/item/CS_URS_2025_02/411351012"/>
    <hyperlink ref="F214" r:id="rId29" display="https://podminky.urs.cz/item/CS_URS_2025_02/411352103"/>
    <hyperlink ref="F217" r:id="rId30" display="https://podminky.urs.cz/item/CS_URS_2025_02/411352104"/>
    <hyperlink ref="F219" r:id="rId31" display="https://podminky.urs.cz/item/CS_URS_2025_02/411354313"/>
    <hyperlink ref="F222" r:id="rId32" display="https://podminky.urs.cz/item/CS_URS_2025_02/411354314"/>
    <hyperlink ref="F224" r:id="rId33" display="https://podminky.urs.cz/item/CS_URS_2025_02/411359111"/>
    <hyperlink ref="F227" r:id="rId34" display="https://podminky.urs.cz/item/CS_URS_2025_02/411361821"/>
    <hyperlink ref="F230" r:id="rId35" display="https://podminky.urs.cz/item/CS_URS_2025_02/411362021"/>
    <hyperlink ref="F233" r:id="rId36" display="https://podminky.urs.cz/item/CS_URS_2025_02/417321414"/>
    <hyperlink ref="F236" r:id="rId37" display="https://podminky.urs.cz/item/CS_URS_2025_02/417351115"/>
    <hyperlink ref="F239" r:id="rId38" display="https://podminky.urs.cz/item/CS_URS_2025_02/417351116"/>
    <hyperlink ref="F241" r:id="rId39" display="https://podminky.urs.cz/item/CS_URS_2025_02/417361821"/>
    <hyperlink ref="F244" r:id="rId40" display="https://podminky.urs.cz/item/CS_URS_2025_02/451573111"/>
    <hyperlink ref="F248" r:id="rId41" display="https://podminky.urs.cz/item/CS_URS_2025_02/564710001"/>
    <hyperlink ref="F251" r:id="rId42" display="https://podminky.urs.cz/item/CS_URS_2025_02/564851011"/>
    <hyperlink ref="F254" r:id="rId43" display="https://podminky.urs.cz/item/CS_URS_2025_02/594111112"/>
    <hyperlink ref="F265" r:id="rId44" display="https://podminky.urs.cz/item/CS_URS_2025_02/612131101"/>
    <hyperlink ref="F271" r:id="rId45" display="https://podminky.urs.cz/item/CS_URS_2025_02/612322121"/>
    <hyperlink ref="F276" r:id="rId46" display="https://podminky.urs.cz/item/CS_URS_2025_02/622131101"/>
    <hyperlink ref="F280" r:id="rId47" display="https://podminky.urs.cz/item/CS_URS_2025_02/622321121"/>
    <hyperlink ref="F285" r:id="rId48" display="https://podminky.urs.cz/item/CS_URS_2025_02/622321141"/>
    <hyperlink ref="F288" r:id="rId49" display="https://podminky.urs.cz/item/CS_URS_2025_01/632441215"/>
    <hyperlink ref="F292" r:id="rId50" display="https://podminky.urs.cz/item/CS_URS_2025_01/916111123"/>
    <hyperlink ref="F297" r:id="rId51" display="https://podminky.urs.cz/item/CS_URS_2025_02/949101111"/>
    <hyperlink ref="F300" r:id="rId52" display="https://podminky.urs.cz/item/CS_URS_2025_02/949101112"/>
    <hyperlink ref="F304" r:id="rId53" display="https://podminky.urs.cz/item/CS_URS_2025_01/952901111"/>
    <hyperlink ref="F307" r:id="rId54" display="https://podminky.urs.cz/item/CS_URS_2025_02/953943211"/>
    <hyperlink ref="F312" r:id="rId55" display="https://podminky.urs.cz/item/CS_URS_2025_01/113204111"/>
    <hyperlink ref="F315" r:id="rId56" display="https://podminky.urs.cz/item/CS_URS_2025_01/981013212"/>
    <hyperlink ref="F318" r:id="rId57" display="https://podminky.urs.cz/item/CS_URS_2025_01/981513116"/>
    <hyperlink ref="F322" r:id="rId58" display="https://podminky.urs.cz/item/CS_URS_2025_01/997006012"/>
    <hyperlink ref="F324" r:id="rId59" display="https://podminky.urs.cz/item/CS_URS_2025_01/997006512"/>
    <hyperlink ref="F326" r:id="rId60" display="https://podminky.urs.cz/item/CS_URS_2025_01/997006519"/>
    <hyperlink ref="F329" r:id="rId61" display="https://podminky.urs.cz/item/CS_URS_2025_01/997013811"/>
    <hyperlink ref="F331" r:id="rId62" display="https://podminky.urs.cz/item/CS_URS_2025_01/997013861"/>
    <hyperlink ref="F334" r:id="rId63" display="https://podminky.urs.cz/item/CS_URS_2025_02/998011001"/>
    <hyperlink ref="F338" r:id="rId64" display="https://podminky.urs.cz/item/CS_URS_2025_02/711111001"/>
    <hyperlink ref="F343" r:id="rId65" display="https://podminky.urs.cz/item/CS_URS_2025_02/711112001"/>
    <hyperlink ref="F349" r:id="rId66" display="https://podminky.urs.cz/item/CS_URS_2025_02/711141559"/>
    <hyperlink ref="F359" r:id="rId67" display="https://podminky.urs.cz/item/CS_URS_2025_02/711142559"/>
    <hyperlink ref="F373" r:id="rId68" display="https://podminky.urs.cz/item/CS_URS_2025_01/711161232"/>
    <hyperlink ref="F376" r:id="rId69" display="https://podminky.urs.cz/item/CS_URS_2025_01/711161383"/>
    <hyperlink ref="F379" r:id="rId70" display="https://podminky.urs.cz/item/CS_URS_2025_02/998711201"/>
    <hyperlink ref="F382" r:id="rId71" display="https://podminky.urs.cz/item/CS_URS_2025_02/712311101"/>
    <hyperlink ref="F387" r:id="rId72" display="https://podminky.urs.cz/item/CS_URS_2025_02/712331111"/>
    <hyperlink ref="F392" r:id="rId73" display="https://podminky.urs.cz/item/CS_URS_2025_02/712341559"/>
    <hyperlink ref="F406" r:id="rId74" display="https://podminky.urs.cz/item/CS_URS_2025_02/712391176"/>
    <hyperlink ref="F412" r:id="rId75" display="https://podminky.urs.cz/item/CS_URS_2025_02/712771255"/>
    <hyperlink ref="F416" r:id="rId76" display="https://podminky.urs.cz/item/CS_URS_2025_02/712771271"/>
    <hyperlink ref="F421" r:id="rId77" display="https://podminky.urs.cz/item/CS_URS_2025_02/712771331"/>
    <hyperlink ref="F426" r:id="rId78" display="https://podminky.urs.cz/item/CS_URS_2025_02/712771401"/>
    <hyperlink ref="F432" r:id="rId79" display="https://podminky.urs.cz/item/CS_URS_2025_02/712771521"/>
    <hyperlink ref="F437" r:id="rId80" display="https://podminky.urs.cz/item/CS_URS_2025_02/712771601"/>
    <hyperlink ref="F442" r:id="rId81" display="https://podminky.urs.cz/item/CS_URS_2025_02/712771611"/>
    <hyperlink ref="F447" r:id="rId82" display="https://podminky.urs.cz/item/CS_URS_2025_02/712998004"/>
    <hyperlink ref="F451" r:id="rId83" display="https://podminky.urs.cz/item/CS_URS_2025_02/712998106"/>
    <hyperlink ref="F455" r:id="rId84" display="https://podminky.urs.cz/item/CS_URS_2025_02/998712201"/>
    <hyperlink ref="F458" r:id="rId85" display="https://podminky.urs.cz/item/CS_URS_2025_02/713121111"/>
    <hyperlink ref="F462" r:id="rId86" display="https://podminky.urs.cz/item/CS_URS_2025_01/713141136"/>
    <hyperlink ref="F467" r:id="rId87" display="https://podminky.urs.cz/item/CS_URS_2025_02/713141212"/>
    <hyperlink ref="F472" r:id="rId88" display="https://podminky.urs.cz/item/CS_URS_2025_02/713141336"/>
    <hyperlink ref="F478" r:id="rId89" display="https://podminky.urs.cz/item/CS_URS_2025_02/713191132"/>
    <hyperlink ref="F483" r:id="rId90" display="https://podminky.urs.cz/item/CS_URS_2025_01/998713201"/>
    <hyperlink ref="F486" r:id="rId91" display="https://podminky.urs.cz/item/CS_URS_2025_01/721173316"/>
    <hyperlink ref="F489" r:id="rId92" display="https://podminky.urs.cz/item/CS_URS_2025_02/721233102"/>
    <hyperlink ref="F492" r:id="rId93" display="https://podminky.urs.cz/item/CS_URS_2025_01/721242116"/>
    <hyperlink ref="F495" r:id="rId94" display="https://podminky.urs.cz/item/CS_URS_2025_01/998721201"/>
    <hyperlink ref="F498" r:id="rId95" display="https://podminky.urs.cz/item/CS_URS_2025_02/741112001"/>
    <hyperlink ref="F504" r:id="rId96" display="https://podminky.urs.cz/item/CS_URS_2025_02/741112061"/>
    <hyperlink ref="F508" r:id="rId97" display="https://podminky.urs.cz/item/CS_URS_2025_02/741112101"/>
    <hyperlink ref="F512" r:id="rId98" display="https://podminky.urs.cz/item/CS_URS_2025_02/741120001"/>
    <hyperlink ref="F517" r:id="rId99" display="https://podminky.urs.cz/item/CS_URS_2025_02/741122015"/>
    <hyperlink ref="F522" r:id="rId100" display="https://podminky.urs.cz/item/CS_URS_2025_02/741122016"/>
    <hyperlink ref="F527" r:id="rId101" display="https://podminky.urs.cz/item/CS_URS_2025_01/741122122"/>
    <hyperlink ref="F532" r:id="rId102" display="https://podminky.urs.cz/item/CS_URS_2025_02/741210001"/>
    <hyperlink ref="F539" r:id="rId103" display="https://podminky.urs.cz/item/CS_URS_2025_02/741310101"/>
    <hyperlink ref="F547" r:id="rId104" display="https://podminky.urs.cz/item/CS_URS_2025_02/741313007"/>
    <hyperlink ref="F551" r:id="rId105" display="https://podminky.urs.cz/item/CS_URS_2025_02/741372061"/>
    <hyperlink ref="F555" r:id="rId106" display="https://podminky.urs.cz/item/CS_URS_2025_02/741410021"/>
    <hyperlink ref="F561" r:id="rId107" display="https://podminky.urs.cz/item/CS_URS_2025_02/741420022"/>
    <hyperlink ref="F565" r:id="rId108" display="https://podminky.urs.cz/item/CS_URS_2025_02/741450002"/>
    <hyperlink ref="F569" r:id="rId109" display="https://podminky.urs.cz/item/CS_URS_2025_02/741810002"/>
    <hyperlink ref="F571" r:id="rId110" display="https://podminky.urs.cz/item/CS_URS_2025_02/741820011"/>
    <hyperlink ref="F575" r:id="rId111" display="https://podminky.urs.cz/item/CS_URS_2025_02/998741201"/>
    <hyperlink ref="F578" r:id="rId112" display="https://podminky.urs.cz/item/CS_URS_2025_02/762361332"/>
    <hyperlink ref="F581" r:id="rId113" display="https://podminky.urs.cz/item/CS_URS_2025_01/762921100"/>
    <hyperlink ref="F587" r:id="rId114" display="https://podminky.urs.cz/item/CS_URS_2025_02/998762201"/>
    <hyperlink ref="F590" r:id="rId115" display="https://podminky.urs.cz/item/CS_URS_2025_02/764002414"/>
    <hyperlink ref="F595" r:id="rId116" display="https://podminky.urs.cz/item/CS_URS_2025_01/764214607"/>
    <hyperlink ref="F598" r:id="rId117" display="https://podminky.urs.cz/item/CS_URS_2025_01/764518622"/>
    <hyperlink ref="F601" r:id="rId118" display="https://podminky.urs.cz/item/CS_URS_2025_02/998764201"/>
    <hyperlink ref="F604" r:id="rId119" display="https://podminky.urs.cz/item/CS_URS_2025_02/766417413"/>
    <hyperlink ref="F610" r:id="rId120" display="https://podminky.urs.cz/item/CS_URS_2025_02/766417511"/>
    <hyperlink ref="F616" r:id="rId121" display="https://podminky.urs.cz/item/CS_URS_2025_02/766417523"/>
    <hyperlink ref="F621" r:id="rId122" display="https://podminky.urs.cz/item/CS_URS_2025_01/766694126"/>
    <hyperlink ref="F629" r:id="rId123" display="https://podminky.urs.cz/item/CS_URS_2025_02/998766201"/>
    <hyperlink ref="F632" r:id="rId124" display="https://podminky.urs.cz/item/CS_URS_2025_01/767620254"/>
    <hyperlink ref="F638" r:id="rId125" display="https://podminky.urs.cz/item/CS_URS_2025_02/767627306"/>
    <hyperlink ref="F641" r:id="rId126" display="https://podminky.urs.cz/item/CS_URS_2025_02/767627310"/>
    <hyperlink ref="F644" r:id="rId127" display="https://podminky.urs.cz/item/CS_URS_2025_02/767640111"/>
    <hyperlink ref="F654" r:id="rId128" display="https://podminky.urs.cz/item/CS_URS_2025_01/998767201"/>
    <hyperlink ref="F657" r:id="rId129" display="https://podminky.urs.cz/item/CS_URS_2025_02/777111123"/>
    <hyperlink ref="F660" r:id="rId130" display="https://podminky.urs.cz/item/CS_URS_2025_02/777131105"/>
    <hyperlink ref="F662" r:id="rId131" display="https://podminky.urs.cz/item/CS_URS_2025_02/777511103"/>
    <hyperlink ref="F666" r:id="rId132" display="https://podminky.urs.cz/item/CS_URS_2025_02/998777201"/>
    <hyperlink ref="F669" r:id="rId133" display="https://podminky.urs.cz/item/CS_URS_2025_02/783101205"/>
    <hyperlink ref="F673" r:id="rId134" display="https://podminky.urs.cz/item/CS_URS_2025_02/783101401"/>
    <hyperlink ref="F677" r:id="rId135" display="https://podminky.urs.cz/item/CS_URS_2025_02/783113121"/>
    <hyperlink ref="F681" r:id="rId136" display="https://podminky.urs.cz/item/CS_URS_2025_02/783163101"/>
    <hyperlink ref="F685" r:id="rId137" display="https://podminky.urs.cz/item/CS_URS_2025_02/783164101"/>
    <hyperlink ref="F689" r:id="rId138" display="https://podminky.urs.cz/item/CS_URS_2025_02/783168101"/>
    <hyperlink ref="F695" r:id="rId139" display="https://podminky.urs.cz/item/CS_URS_2025_02/460171172"/>
    <hyperlink ref="F698" r:id="rId140" display="https://podminky.urs.cz/item/CS_URS_2025_02/460451182"/>
    <hyperlink ref="F701" r:id="rId141" display="https://podminky.urs.cz/item/CS_URS_2025_02/460661111"/>
    <hyperlink ref="F704" r:id="rId142" display="https://podminky.urs.cz/item/CS_URS_2025_02/460662512"/>
    <hyperlink ref="F707" r:id="rId143" display="https://podminky.urs.cz/item/CS_URS_2025_02/460791213"/>
    <hyperlink ref="F712" r:id="rId144" display="https://podminky.urs.cz/item/CS_URS_2025_02/469981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4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88</v>
      </c>
    </row>
    <row r="4" s="1" customFormat="1" ht="24.96" customHeight="1">
      <c r="B4" s="21"/>
      <c r="D4" s="131" t="s">
        <v>101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Letní amfiteátr Bílina Kyselka - WC, pokladna, oplocení a odvodnění jeviště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102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2907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10. 6. 2025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34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35</v>
      </c>
      <c r="F21" s="39"/>
      <c r="G21" s="39"/>
      <c r="H21" s="39"/>
      <c r="I21" s="133" t="s">
        <v>29</v>
      </c>
      <c r="J21" s="137" t="s">
        <v>36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38</v>
      </c>
      <c r="E23" s="39"/>
      <c r="F23" s="39"/>
      <c r="G23" s="39"/>
      <c r="H23" s="39"/>
      <c r="I23" s="133" t="s">
        <v>26</v>
      </c>
      <c r="J23" s="137" t="s">
        <v>39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40</v>
      </c>
      <c r="F24" s="39"/>
      <c r="G24" s="39"/>
      <c r="H24" s="39"/>
      <c r="I24" s="133" t="s">
        <v>29</v>
      </c>
      <c r="J24" s="137" t="s">
        <v>41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42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44</v>
      </c>
      <c r="E30" s="39"/>
      <c r="F30" s="39"/>
      <c r="G30" s="39"/>
      <c r="H30" s="39"/>
      <c r="I30" s="39"/>
      <c r="J30" s="145">
        <f>ROUND(J86,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46</v>
      </c>
      <c r="G32" s="39"/>
      <c r="H32" s="39"/>
      <c r="I32" s="146" t="s">
        <v>45</v>
      </c>
      <c r="J32" s="146" t="s">
        <v>47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48</v>
      </c>
      <c r="E33" s="133" t="s">
        <v>49</v>
      </c>
      <c r="F33" s="148">
        <f>ROUND((SUM(BE86:BE164)),  2)</f>
        <v>0</v>
      </c>
      <c r="G33" s="39"/>
      <c r="H33" s="39"/>
      <c r="I33" s="149">
        <v>0.20999999999999999</v>
      </c>
      <c r="J33" s="148">
        <f>ROUND(((SUM(BE86:BE164))*I33),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50</v>
      </c>
      <c r="F34" s="148">
        <f>ROUND((SUM(BF86:BF164)),  2)</f>
        <v>0</v>
      </c>
      <c r="G34" s="39"/>
      <c r="H34" s="39"/>
      <c r="I34" s="149">
        <v>0.12</v>
      </c>
      <c r="J34" s="148">
        <f>ROUND(((SUM(BF86:BF164))*I34),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51</v>
      </c>
      <c r="F35" s="148">
        <f>ROUND((SUM(BG86:BG164)),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52</v>
      </c>
      <c r="F36" s="148">
        <f>ROUND((SUM(BH86:BH164)),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53</v>
      </c>
      <c r="F37" s="148">
        <f>ROUND((SUM(BI86:BI164)),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54</v>
      </c>
      <c r="E39" s="152"/>
      <c r="F39" s="152"/>
      <c r="G39" s="153" t="s">
        <v>55</v>
      </c>
      <c r="H39" s="154" t="s">
        <v>56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104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Letní amfiteátr Bílina Kyselka - WC, pokladna, oplocení a odvodnění jeviště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102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103 - Oplocení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Bílina, okr.Teplice</v>
      </c>
      <c r="G52" s="41"/>
      <c r="H52" s="41"/>
      <c r="I52" s="33" t="s">
        <v>23</v>
      </c>
      <c r="J52" s="73" t="str">
        <f>IF(J12="","",J12)</f>
        <v>10. 6. 2025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Bílina, Břežánská 50/4, Bílina</v>
      </c>
      <c r="G54" s="41"/>
      <c r="H54" s="41"/>
      <c r="I54" s="33" t="s">
        <v>33</v>
      </c>
      <c r="J54" s="37" t="str">
        <f>E21</f>
        <v>PS projekty s.r.o., 14.října 291/4, Teplice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40.0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>STAVINVEST KMS s.r.o., Studentská 285/22, Bílina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105</v>
      </c>
      <c r="D57" s="163"/>
      <c r="E57" s="163"/>
      <c r="F57" s="163"/>
      <c r="G57" s="163"/>
      <c r="H57" s="163"/>
      <c r="I57" s="163"/>
      <c r="J57" s="164" t="s">
        <v>106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76</v>
      </c>
      <c r="D59" s="41"/>
      <c r="E59" s="41"/>
      <c r="F59" s="41"/>
      <c r="G59" s="41"/>
      <c r="H59" s="41"/>
      <c r="I59" s="41"/>
      <c r="J59" s="103">
        <f>J86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107</v>
      </c>
    </row>
    <row r="60" s="9" customFormat="1" ht="24.96" customHeight="1">
      <c r="A60" s="9"/>
      <c r="B60" s="166"/>
      <c r="C60" s="167"/>
      <c r="D60" s="168" t="s">
        <v>108</v>
      </c>
      <c r="E60" s="169"/>
      <c r="F60" s="169"/>
      <c r="G60" s="169"/>
      <c r="H60" s="169"/>
      <c r="I60" s="169"/>
      <c r="J60" s="170">
        <f>J87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109</v>
      </c>
      <c r="E61" s="175"/>
      <c r="F61" s="175"/>
      <c r="G61" s="175"/>
      <c r="H61" s="175"/>
      <c r="I61" s="175"/>
      <c r="J61" s="176">
        <f>J88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110</v>
      </c>
      <c r="E62" s="175"/>
      <c r="F62" s="175"/>
      <c r="G62" s="175"/>
      <c r="H62" s="175"/>
      <c r="I62" s="175"/>
      <c r="J62" s="176">
        <f>J103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111</v>
      </c>
      <c r="E63" s="175"/>
      <c r="F63" s="175"/>
      <c r="G63" s="175"/>
      <c r="H63" s="175"/>
      <c r="I63" s="175"/>
      <c r="J63" s="176">
        <f>J106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117</v>
      </c>
      <c r="E64" s="175"/>
      <c r="F64" s="175"/>
      <c r="G64" s="175"/>
      <c r="H64" s="175"/>
      <c r="I64" s="175"/>
      <c r="J64" s="176">
        <f>J139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118</v>
      </c>
      <c r="E65" s="175"/>
      <c r="F65" s="175"/>
      <c r="G65" s="175"/>
      <c r="H65" s="175"/>
      <c r="I65" s="175"/>
      <c r="J65" s="176">
        <f>J150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119</v>
      </c>
      <c r="E66" s="175"/>
      <c r="F66" s="175"/>
      <c r="G66" s="175"/>
      <c r="H66" s="175"/>
      <c r="I66" s="175"/>
      <c r="J66" s="176">
        <f>J162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142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161" t="str">
        <f>E7</f>
        <v>Letní amfiteátr Bílina Kyselka - WC, pokladna, oplocení a odvodnění jeviště</v>
      </c>
      <c r="F76" s="33"/>
      <c r="G76" s="33"/>
      <c r="H76" s="33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102</v>
      </c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70" t="str">
        <f>E9</f>
        <v>SO 103 - Oplocení</v>
      </c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41"/>
      <c r="E80" s="41"/>
      <c r="F80" s="28" t="str">
        <f>F12</f>
        <v>Bílina, okr.Teplice</v>
      </c>
      <c r="G80" s="41"/>
      <c r="H80" s="41"/>
      <c r="I80" s="33" t="s">
        <v>23</v>
      </c>
      <c r="J80" s="73" t="str">
        <f>IF(J12="","",J12)</f>
        <v>10. 6. 2025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5.65" customHeight="1">
      <c r="A82" s="39"/>
      <c r="B82" s="40"/>
      <c r="C82" s="33" t="s">
        <v>25</v>
      </c>
      <c r="D82" s="41"/>
      <c r="E82" s="41"/>
      <c r="F82" s="28" t="str">
        <f>E15</f>
        <v>Město Bílina, Břežánská 50/4, Bílina</v>
      </c>
      <c r="G82" s="41"/>
      <c r="H82" s="41"/>
      <c r="I82" s="33" t="s">
        <v>33</v>
      </c>
      <c r="J82" s="37" t="str">
        <f>E21</f>
        <v>PS projekty s.r.o., 14.října 291/4, Teplice</v>
      </c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40.05" customHeight="1">
      <c r="A83" s="39"/>
      <c r="B83" s="40"/>
      <c r="C83" s="33" t="s">
        <v>31</v>
      </c>
      <c r="D83" s="41"/>
      <c r="E83" s="41"/>
      <c r="F83" s="28" t="str">
        <f>IF(E18="","",E18)</f>
        <v>Vyplň údaj</v>
      </c>
      <c r="G83" s="41"/>
      <c r="H83" s="41"/>
      <c r="I83" s="33" t="s">
        <v>38</v>
      </c>
      <c r="J83" s="37" t="str">
        <f>E24</f>
        <v>STAVINVEST KMS s.r.o., Studentská 285/22, Bílina</v>
      </c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78"/>
      <c r="B85" s="179"/>
      <c r="C85" s="180" t="s">
        <v>143</v>
      </c>
      <c r="D85" s="181" t="s">
        <v>63</v>
      </c>
      <c r="E85" s="181" t="s">
        <v>59</v>
      </c>
      <c r="F85" s="181" t="s">
        <v>60</v>
      </c>
      <c r="G85" s="181" t="s">
        <v>144</v>
      </c>
      <c r="H85" s="181" t="s">
        <v>145</v>
      </c>
      <c r="I85" s="181" t="s">
        <v>146</v>
      </c>
      <c r="J85" s="181" t="s">
        <v>106</v>
      </c>
      <c r="K85" s="182" t="s">
        <v>147</v>
      </c>
      <c r="L85" s="183"/>
      <c r="M85" s="93" t="s">
        <v>19</v>
      </c>
      <c r="N85" s="94" t="s">
        <v>48</v>
      </c>
      <c r="O85" s="94" t="s">
        <v>148</v>
      </c>
      <c r="P85" s="94" t="s">
        <v>149</v>
      </c>
      <c r="Q85" s="94" t="s">
        <v>150</v>
      </c>
      <c r="R85" s="94" t="s">
        <v>151</v>
      </c>
      <c r="S85" s="94" t="s">
        <v>152</v>
      </c>
      <c r="T85" s="95" t="s">
        <v>153</v>
      </c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</row>
    <row r="86" s="2" customFormat="1" ht="22.8" customHeight="1">
      <c r="A86" s="39"/>
      <c r="B86" s="40"/>
      <c r="C86" s="100" t="s">
        <v>154</v>
      </c>
      <c r="D86" s="41"/>
      <c r="E86" s="41"/>
      <c r="F86" s="41"/>
      <c r="G86" s="41"/>
      <c r="H86" s="41"/>
      <c r="I86" s="41"/>
      <c r="J86" s="184">
        <f>BK86</f>
        <v>0</v>
      </c>
      <c r="K86" s="41"/>
      <c r="L86" s="45"/>
      <c r="M86" s="96"/>
      <c r="N86" s="185"/>
      <c r="O86" s="97"/>
      <c r="P86" s="186">
        <f>P87</f>
        <v>0</v>
      </c>
      <c r="Q86" s="97"/>
      <c r="R86" s="186">
        <f>R87</f>
        <v>52.18469288</v>
      </c>
      <c r="S86" s="97"/>
      <c r="T86" s="187">
        <f>T87</f>
        <v>18.944400000000002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77</v>
      </c>
      <c r="AU86" s="18" t="s">
        <v>107</v>
      </c>
      <c r="BK86" s="188">
        <f>BK87</f>
        <v>0</v>
      </c>
    </row>
    <row r="87" s="12" customFormat="1" ht="25.92" customHeight="1">
      <c r="A87" s="12"/>
      <c r="B87" s="189"/>
      <c r="C87" s="190"/>
      <c r="D87" s="191" t="s">
        <v>77</v>
      </c>
      <c r="E87" s="192" t="s">
        <v>155</v>
      </c>
      <c r="F87" s="192" t="s">
        <v>156</v>
      </c>
      <c r="G87" s="190"/>
      <c r="H87" s="190"/>
      <c r="I87" s="193"/>
      <c r="J87" s="194">
        <f>BK87</f>
        <v>0</v>
      </c>
      <c r="K87" s="190"/>
      <c r="L87" s="195"/>
      <c r="M87" s="196"/>
      <c r="N87" s="197"/>
      <c r="O87" s="197"/>
      <c r="P87" s="198">
        <f>P88+P103+P106+P139+P150+P162</f>
        <v>0</v>
      </c>
      <c r="Q87" s="197"/>
      <c r="R87" s="198">
        <f>R88+R103+R106+R139+R150+R162</f>
        <v>52.18469288</v>
      </c>
      <c r="S87" s="197"/>
      <c r="T87" s="199">
        <f>T88+T103+T106+T139+T150+T162</f>
        <v>18.944400000000002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0" t="s">
        <v>86</v>
      </c>
      <c r="AT87" s="201" t="s">
        <v>77</v>
      </c>
      <c r="AU87" s="201" t="s">
        <v>78</v>
      </c>
      <c r="AY87" s="200" t="s">
        <v>157</v>
      </c>
      <c r="BK87" s="202">
        <f>BK88+BK103+BK106+BK139+BK150+BK162</f>
        <v>0</v>
      </c>
    </row>
    <row r="88" s="12" customFormat="1" ht="22.8" customHeight="1">
      <c r="A88" s="12"/>
      <c r="B88" s="189"/>
      <c r="C88" s="190"/>
      <c r="D88" s="191" t="s">
        <v>77</v>
      </c>
      <c r="E88" s="203" t="s">
        <v>86</v>
      </c>
      <c r="F88" s="203" t="s">
        <v>158</v>
      </c>
      <c r="G88" s="190"/>
      <c r="H88" s="190"/>
      <c r="I88" s="193"/>
      <c r="J88" s="204">
        <f>BK88</f>
        <v>0</v>
      </c>
      <c r="K88" s="190"/>
      <c r="L88" s="195"/>
      <c r="M88" s="196"/>
      <c r="N88" s="197"/>
      <c r="O88" s="197"/>
      <c r="P88" s="198">
        <f>SUM(P89:P102)</f>
        <v>0</v>
      </c>
      <c r="Q88" s="197"/>
      <c r="R88" s="198">
        <f>SUM(R89:R102)</f>
        <v>0</v>
      </c>
      <c r="S88" s="197"/>
      <c r="T88" s="199">
        <f>SUM(T89:T102)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0" t="s">
        <v>86</v>
      </c>
      <c r="AT88" s="201" t="s">
        <v>77</v>
      </c>
      <c r="AU88" s="201" t="s">
        <v>86</v>
      </c>
      <c r="AY88" s="200" t="s">
        <v>157</v>
      </c>
      <c r="BK88" s="202">
        <f>SUM(BK89:BK102)</f>
        <v>0</v>
      </c>
    </row>
    <row r="89" s="2" customFormat="1" ht="24.15" customHeight="1">
      <c r="A89" s="39"/>
      <c r="B89" s="40"/>
      <c r="C89" s="205" t="s">
        <v>86</v>
      </c>
      <c r="D89" s="205" t="s">
        <v>159</v>
      </c>
      <c r="E89" s="206" t="s">
        <v>2908</v>
      </c>
      <c r="F89" s="207" t="s">
        <v>2909</v>
      </c>
      <c r="G89" s="208" t="s">
        <v>174</v>
      </c>
      <c r="H89" s="209">
        <v>9.8539999999999992</v>
      </c>
      <c r="I89" s="210"/>
      <c r="J89" s="211">
        <f>ROUND(I89*H89,2)</f>
        <v>0</v>
      </c>
      <c r="K89" s="207" t="s">
        <v>163</v>
      </c>
      <c r="L89" s="45"/>
      <c r="M89" s="212" t="s">
        <v>19</v>
      </c>
      <c r="N89" s="213" t="s">
        <v>49</v>
      </c>
      <c r="O89" s="85"/>
      <c r="P89" s="214">
        <f>O89*H89</f>
        <v>0</v>
      </c>
      <c r="Q89" s="214">
        <v>0</v>
      </c>
      <c r="R89" s="214">
        <f>Q89*H89</f>
        <v>0</v>
      </c>
      <c r="S89" s="214">
        <v>0</v>
      </c>
      <c r="T89" s="215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6" t="s">
        <v>164</v>
      </c>
      <c r="AT89" s="216" t="s">
        <v>159</v>
      </c>
      <c r="AU89" s="216" t="s">
        <v>88</v>
      </c>
      <c r="AY89" s="18" t="s">
        <v>157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8" t="s">
        <v>86</v>
      </c>
      <c r="BK89" s="217">
        <f>ROUND(I89*H89,2)</f>
        <v>0</v>
      </c>
      <c r="BL89" s="18" t="s">
        <v>164</v>
      </c>
      <c r="BM89" s="216" t="s">
        <v>2910</v>
      </c>
    </row>
    <row r="90" s="2" customFormat="1">
      <c r="A90" s="39"/>
      <c r="B90" s="40"/>
      <c r="C90" s="41"/>
      <c r="D90" s="218" t="s">
        <v>166</v>
      </c>
      <c r="E90" s="41"/>
      <c r="F90" s="219" t="s">
        <v>2911</v>
      </c>
      <c r="G90" s="41"/>
      <c r="H90" s="41"/>
      <c r="I90" s="220"/>
      <c r="J90" s="41"/>
      <c r="K90" s="41"/>
      <c r="L90" s="45"/>
      <c r="M90" s="221"/>
      <c r="N90" s="222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166</v>
      </c>
      <c r="AU90" s="18" t="s">
        <v>88</v>
      </c>
    </row>
    <row r="91" s="13" customFormat="1">
      <c r="A91" s="13"/>
      <c r="B91" s="225"/>
      <c r="C91" s="226"/>
      <c r="D91" s="223" t="s">
        <v>170</v>
      </c>
      <c r="E91" s="227" t="s">
        <v>19</v>
      </c>
      <c r="F91" s="228" t="s">
        <v>2912</v>
      </c>
      <c r="G91" s="226"/>
      <c r="H91" s="229">
        <v>8.4480000000000004</v>
      </c>
      <c r="I91" s="230"/>
      <c r="J91" s="226"/>
      <c r="K91" s="226"/>
      <c r="L91" s="231"/>
      <c r="M91" s="232"/>
      <c r="N91" s="233"/>
      <c r="O91" s="233"/>
      <c r="P91" s="233"/>
      <c r="Q91" s="233"/>
      <c r="R91" s="233"/>
      <c r="S91" s="233"/>
      <c r="T91" s="234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5" t="s">
        <v>170</v>
      </c>
      <c r="AU91" s="235" t="s">
        <v>88</v>
      </c>
      <c r="AV91" s="13" t="s">
        <v>88</v>
      </c>
      <c r="AW91" s="13" t="s">
        <v>37</v>
      </c>
      <c r="AX91" s="13" t="s">
        <v>78</v>
      </c>
      <c r="AY91" s="235" t="s">
        <v>157</v>
      </c>
    </row>
    <row r="92" s="13" customFormat="1">
      <c r="A92" s="13"/>
      <c r="B92" s="225"/>
      <c r="C92" s="226"/>
      <c r="D92" s="223" t="s">
        <v>170</v>
      </c>
      <c r="E92" s="227" t="s">
        <v>19</v>
      </c>
      <c r="F92" s="228" t="s">
        <v>2913</v>
      </c>
      <c r="G92" s="226"/>
      <c r="H92" s="229">
        <v>1.4059999999999999</v>
      </c>
      <c r="I92" s="230"/>
      <c r="J92" s="226"/>
      <c r="K92" s="226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170</v>
      </c>
      <c r="AU92" s="235" t="s">
        <v>88</v>
      </c>
      <c r="AV92" s="13" t="s">
        <v>88</v>
      </c>
      <c r="AW92" s="13" t="s">
        <v>37</v>
      </c>
      <c r="AX92" s="13" t="s">
        <v>78</v>
      </c>
      <c r="AY92" s="235" t="s">
        <v>157</v>
      </c>
    </row>
    <row r="93" s="2" customFormat="1" ht="37.8" customHeight="1">
      <c r="A93" s="39"/>
      <c r="B93" s="40"/>
      <c r="C93" s="205" t="s">
        <v>88</v>
      </c>
      <c r="D93" s="205" t="s">
        <v>159</v>
      </c>
      <c r="E93" s="206" t="s">
        <v>207</v>
      </c>
      <c r="F93" s="207" t="s">
        <v>208</v>
      </c>
      <c r="G93" s="208" t="s">
        <v>174</v>
      </c>
      <c r="H93" s="209">
        <v>9.8539999999999992</v>
      </c>
      <c r="I93" s="210"/>
      <c r="J93" s="211">
        <f>ROUND(I93*H93,2)</f>
        <v>0</v>
      </c>
      <c r="K93" s="207" t="s">
        <v>163</v>
      </c>
      <c r="L93" s="45"/>
      <c r="M93" s="212" t="s">
        <v>19</v>
      </c>
      <c r="N93" s="213" t="s">
        <v>49</v>
      </c>
      <c r="O93" s="85"/>
      <c r="P93" s="214">
        <f>O93*H93</f>
        <v>0</v>
      </c>
      <c r="Q93" s="214">
        <v>0</v>
      </c>
      <c r="R93" s="214">
        <f>Q93*H93</f>
        <v>0</v>
      </c>
      <c r="S93" s="214">
        <v>0</v>
      </c>
      <c r="T93" s="215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164</v>
      </c>
      <c r="AT93" s="216" t="s">
        <v>159</v>
      </c>
      <c r="AU93" s="216" t="s">
        <v>88</v>
      </c>
      <c r="AY93" s="18" t="s">
        <v>157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86</v>
      </c>
      <c r="BK93" s="217">
        <f>ROUND(I93*H93,2)</f>
        <v>0</v>
      </c>
      <c r="BL93" s="18" t="s">
        <v>164</v>
      </c>
      <c r="BM93" s="216" t="s">
        <v>2914</v>
      </c>
    </row>
    <row r="94" s="2" customFormat="1">
      <c r="A94" s="39"/>
      <c r="B94" s="40"/>
      <c r="C94" s="41"/>
      <c r="D94" s="218" t="s">
        <v>166</v>
      </c>
      <c r="E94" s="41"/>
      <c r="F94" s="219" t="s">
        <v>2915</v>
      </c>
      <c r="G94" s="41"/>
      <c r="H94" s="41"/>
      <c r="I94" s="220"/>
      <c r="J94" s="41"/>
      <c r="K94" s="41"/>
      <c r="L94" s="45"/>
      <c r="M94" s="221"/>
      <c r="N94" s="222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166</v>
      </c>
      <c r="AU94" s="18" t="s">
        <v>88</v>
      </c>
    </row>
    <row r="95" s="13" customFormat="1">
      <c r="A95" s="13"/>
      <c r="B95" s="225"/>
      <c r="C95" s="226"/>
      <c r="D95" s="223" t="s">
        <v>170</v>
      </c>
      <c r="E95" s="227" t="s">
        <v>19</v>
      </c>
      <c r="F95" s="228" t="s">
        <v>2916</v>
      </c>
      <c r="G95" s="226"/>
      <c r="H95" s="229">
        <v>9.8539999999999992</v>
      </c>
      <c r="I95" s="230"/>
      <c r="J95" s="226"/>
      <c r="K95" s="226"/>
      <c r="L95" s="231"/>
      <c r="M95" s="232"/>
      <c r="N95" s="233"/>
      <c r="O95" s="233"/>
      <c r="P95" s="233"/>
      <c r="Q95" s="233"/>
      <c r="R95" s="233"/>
      <c r="S95" s="233"/>
      <c r="T95" s="23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5" t="s">
        <v>170</v>
      </c>
      <c r="AU95" s="235" t="s">
        <v>88</v>
      </c>
      <c r="AV95" s="13" t="s">
        <v>88</v>
      </c>
      <c r="AW95" s="13" t="s">
        <v>37</v>
      </c>
      <c r="AX95" s="13" t="s">
        <v>78</v>
      </c>
      <c r="AY95" s="235" t="s">
        <v>157</v>
      </c>
    </row>
    <row r="96" s="2" customFormat="1" ht="37.8" customHeight="1">
      <c r="A96" s="39"/>
      <c r="B96" s="40"/>
      <c r="C96" s="205" t="s">
        <v>179</v>
      </c>
      <c r="D96" s="205" t="s">
        <v>159</v>
      </c>
      <c r="E96" s="206" t="s">
        <v>215</v>
      </c>
      <c r="F96" s="207" t="s">
        <v>216</v>
      </c>
      <c r="G96" s="208" t="s">
        <v>174</v>
      </c>
      <c r="H96" s="209">
        <v>187.226</v>
      </c>
      <c r="I96" s="210"/>
      <c r="J96" s="211">
        <f>ROUND(I96*H96,2)</f>
        <v>0</v>
      </c>
      <c r="K96" s="207" t="s">
        <v>163</v>
      </c>
      <c r="L96" s="45"/>
      <c r="M96" s="212" t="s">
        <v>19</v>
      </c>
      <c r="N96" s="213" t="s">
        <v>49</v>
      </c>
      <c r="O96" s="85"/>
      <c r="P96" s="214">
        <f>O96*H96</f>
        <v>0</v>
      </c>
      <c r="Q96" s="214">
        <v>0</v>
      </c>
      <c r="R96" s="214">
        <f>Q96*H96</f>
        <v>0</v>
      </c>
      <c r="S96" s="214">
        <v>0</v>
      </c>
      <c r="T96" s="215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164</v>
      </c>
      <c r="AT96" s="216" t="s">
        <v>159</v>
      </c>
      <c r="AU96" s="216" t="s">
        <v>88</v>
      </c>
      <c r="AY96" s="18" t="s">
        <v>157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86</v>
      </c>
      <c r="BK96" s="217">
        <f>ROUND(I96*H96,2)</f>
        <v>0</v>
      </c>
      <c r="BL96" s="18" t="s">
        <v>164</v>
      </c>
      <c r="BM96" s="216" t="s">
        <v>2917</v>
      </c>
    </row>
    <row r="97" s="2" customFormat="1">
      <c r="A97" s="39"/>
      <c r="B97" s="40"/>
      <c r="C97" s="41"/>
      <c r="D97" s="218" t="s">
        <v>166</v>
      </c>
      <c r="E97" s="41"/>
      <c r="F97" s="219" t="s">
        <v>2918</v>
      </c>
      <c r="G97" s="41"/>
      <c r="H97" s="41"/>
      <c r="I97" s="220"/>
      <c r="J97" s="41"/>
      <c r="K97" s="41"/>
      <c r="L97" s="45"/>
      <c r="M97" s="221"/>
      <c r="N97" s="222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166</v>
      </c>
      <c r="AU97" s="18" t="s">
        <v>88</v>
      </c>
    </row>
    <row r="98" s="13" customFormat="1">
      <c r="A98" s="13"/>
      <c r="B98" s="225"/>
      <c r="C98" s="226"/>
      <c r="D98" s="223" t="s">
        <v>170</v>
      </c>
      <c r="E98" s="226"/>
      <c r="F98" s="228" t="s">
        <v>2919</v>
      </c>
      <c r="G98" s="226"/>
      <c r="H98" s="229">
        <v>187.226</v>
      </c>
      <c r="I98" s="230"/>
      <c r="J98" s="226"/>
      <c r="K98" s="226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170</v>
      </c>
      <c r="AU98" s="235" t="s">
        <v>88</v>
      </c>
      <c r="AV98" s="13" t="s">
        <v>88</v>
      </c>
      <c r="AW98" s="13" t="s">
        <v>4</v>
      </c>
      <c r="AX98" s="13" t="s">
        <v>86</v>
      </c>
      <c r="AY98" s="235" t="s">
        <v>157</v>
      </c>
    </row>
    <row r="99" s="2" customFormat="1" ht="24.15" customHeight="1">
      <c r="A99" s="39"/>
      <c r="B99" s="40"/>
      <c r="C99" s="205" t="s">
        <v>164</v>
      </c>
      <c r="D99" s="205" t="s">
        <v>159</v>
      </c>
      <c r="E99" s="206" t="s">
        <v>221</v>
      </c>
      <c r="F99" s="207" t="s">
        <v>222</v>
      </c>
      <c r="G99" s="208" t="s">
        <v>223</v>
      </c>
      <c r="H99" s="209">
        <v>18.23</v>
      </c>
      <c r="I99" s="210"/>
      <c r="J99" s="211">
        <f>ROUND(I99*H99,2)</f>
        <v>0</v>
      </c>
      <c r="K99" s="207" t="s">
        <v>163</v>
      </c>
      <c r="L99" s="45"/>
      <c r="M99" s="212" t="s">
        <v>19</v>
      </c>
      <c r="N99" s="213" t="s">
        <v>49</v>
      </c>
      <c r="O99" s="85"/>
      <c r="P99" s="214">
        <f>O99*H99</f>
        <v>0</v>
      </c>
      <c r="Q99" s="214">
        <v>0</v>
      </c>
      <c r="R99" s="214">
        <f>Q99*H99</f>
        <v>0</v>
      </c>
      <c r="S99" s="214">
        <v>0</v>
      </c>
      <c r="T99" s="215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164</v>
      </c>
      <c r="AT99" s="216" t="s">
        <v>159</v>
      </c>
      <c r="AU99" s="216" t="s">
        <v>88</v>
      </c>
      <c r="AY99" s="18" t="s">
        <v>157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86</v>
      </c>
      <c r="BK99" s="217">
        <f>ROUND(I99*H99,2)</f>
        <v>0</v>
      </c>
      <c r="BL99" s="18" t="s">
        <v>164</v>
      </c>
      <c r="BM99" s="216" t="s">
        <v>2920</v>
      </c>
    </row>
    <row r="100" s="2" customFormat="1">
      <c r="A100" s="39"/>
      <c r="B100" s="40"/>
      <c r="C100" s="41"/>
      <c r="D100" s="218" t="s">
        <v>166</v>
      </c>
      <c r="E100" s="41"/>
      <c r="F100" s="219" t="s">
        <v>2921</v>
      </c>
      <c r="G100" s="41"/>
      <c r="H100" s="41"/>
      <c r="I100" s="220"/>
      <c r="J100" s="41"/>
      <c r="K100" s="41"/>
      <c r="L100" s="45"/>
      <c r="M100" s="221"/>
      <c r="N100" s="22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166</v>
      </c>
      <c r="AU100" s="18" t="s">
        <v>88</v>
      </c>
    </row>
    <row r="101" s="13" customFormat="1">
      <c r="A101" s="13"/>
      <c r="B101" s="225"/>
      <c r="C101" s="226"/>
      <c r="D101" s="223" t="s">
        <v>170</v>
      </c>
      <c r="E101" s="227" t="s">
        <v>19</v>
      </c>
      <c r="F101" s="228" t="s">
        <v>2922</v>
      </c>
      <c r="G101" s="226"/>
      <c r="H101" s="229">
        <v>9.8539999999999992</v>
      </c>
      <c r="I101" s="230"/>
      <c r="J101" s="226"/>
      <c r="K101" s="226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170</v>
      </c>
      <c r="AU101" s="235" t="s">
        <v>88</v>
      </c>
      <c r="AV101" s="13" t="s">
        <v>88</v>
      </c>
      <c r="AW101" s="13" t="s">
        <v>37</v>
      </c>
      <c r="AX101" s="13" t="s">
        <v>78</v>
      </c>
      <c r="AY101" s="235" t="s">
        <v>157</v>
      </c>
    </row>
    <row r="102" s="13" customFormat="1">
      <c r="A102" s="13"/>
      <c r="B102" s="225"/>
      <c r="C102" s="226"/>
      <c r="D102" s="223" t="s">
        <v>170</v>
      </c>
      <c r="E102" s="226"/>
      <c r="F102" s="228" t="s">
        <v>2923</v>
      </c>
      <c r="G102" s="226"/>
      <c r="H102" s="229">
        <v>18.23</v>
      </c>
      <c r="I102" s="230"/>
      <c r="J102" s="226"/>
      <c r="K102" s="226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170</v>
      </c>
      <c r="AU102" s="235" t="s">
        <v>88</v>
      </c>
      <c r="AV102" s="13" t="s">
        <v>88</v>
      </c>
      <c r="AW102" s="13" t="s">
        <v>4</v>
      </c>
      <c r="AX102" s="13" t="s">
        <v>86</v>
      </c>
      <c r="AY102" s="235" t="s">
        <v>157</v>
      </c>
    </row>
    <row r="103" s="12" customFormat="1" ht="22.8" customHeight="1">
      <c r="A103" s="12"/>
      <c r="B103" s="189"/>
      <c r="C103" s="190"/>
      <c r="D103" s="191" t="s">
        <v>77</v>
      </c>
      <c r="E103" s="203" t="s">
        <v>88</v>
      </c>
      <c r="F103" s="203" t="s">
        <v>299</v>
      </c>
      <c r="G103" s="190"/>
      <c r="H103" s="190"/>
      <c r="I103" s="193"/>
      <c r="J103" s="204">
        <f>BK103</f>
        <v>0</v>
      </c>
      <c r="K103" s="190"/>
      <c r="L103" s="195"/>
      <c r="M103" s="196"/>
      <c r="N103" s="197"/>
      <c r="O103" s="197"/>
      <c r="P103" s="198">
        <f>SUM(P104:P105)</f>
        <v>0</v>
      </c>
      <c r="Q103" s="197"/>
      <c r="R103" s="198">
        <f>SUM(R104:R105)</f>
        <v>22.674251079999998</v>
      </c>
      <c r="S103" s="197"/>
      <c r="T103" s="199">
        <f>SUM(T104:T105)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0" t="s">
        <v>86</v>
      </c>
      <c r="AT103" s="201" t="s">
        <v>77</v>
      </c>
      <c r="AU103" s="201" t="s">
        <v>86</v>
      </c>
      <c r="AY103" s="200" t="s">
        <v>157</v>
      </c>
      <c r="BK103" s="202">
        <f>SUM(BK104:BK105)</f>
        <v>0</v>
      </c>
    </row>
    <row r="104" s="2" customFormat="1" ht="16.5" customHeight="1">
      <c r="A104" s="39"/>
      <c r="B104" s="40"/>
      <c r="C104" s="205" t="s">
        <v>192</v>
      </c>
      <c r="D104" s="205" t="s">
        <v>159</v>
      </c>
      <c r="E104" s="206" t="s">
        <v>2924</v>
      </c>
      <c r="F104" s="207" t="s">
        <v>2925</v>
      </c>
      <c r="G104" s="208" t="s">
        <v>174</v>
      </c>
      <c r="H104" s="209">
        <v>9.8539999999999992</v>
      </c>
      <c r="I104" s="210"/>
      <c r="J104" s="211">
        <f>ROUND(I104*H104,2)</f>
        <v>0</v>
      </c>
      <c r="K104" s="207" t="s">
        <v>163</v>
      </c>
      <c r="L104" s="45"/>
      <c r="M104" s="212" t="s">
        <v>19</v>
      </c>
      <c r="N104" s="213" t="s">
        <v>49</v>
      </c>
      <c r="O104" s="85"/>
      <c r="P104" s="214">
        <f>O104*H104</f>
        <v>0</v>
      </c>
      <c r="Q104" s="214">
        <v>2.3010199999999998</v>
      </c>
      <c r="R104" s="214">
        <f>Q104*H104</f>
        <v>22.674251079999998</v>
      </c>
      <c r="S104" s="214">
        <v>0</v>
      </c>
      <c r="T104" s="215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6" t="s">
        <v>164</v>
      </c>
      <c r="AT104" s="216" t="s">
        <v>159</v>
      </c>
      <c r="AU104" s="216" t="s">
        <v>88</v>
      </c>
      <c r="AY104" s="18" t="s">
        <v>157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18" t="s">
        <v>86</v>
      </c>
      <c r="BK104" s="217">
        <f>ROUND(I104*H104,2)</f>
        <v>0</v>
      </c>
      <c r="BL104" s="18" t="s">
        <v>164</v>
      </c>
      <c r="BM104" s="216" t="s">
        <v>2926</v>
      </c>
    </row>
    <row r="105" s="2" customFormat="1">
      <c r="A105" s="39"/>
      <c r="B105" s="40"/>
      <c r="C105" s="41"/>
      <c r="D105" s="218" t="s">
        <v>166</v>
      </c>
      <c r="E105" s="41"/>
      <c r="F105" s="219" t="s">
        <v>2927</v>
      </c>
      <c r="G105" s="41"/>
      <c r="H105" s="41"/>
      <c r="I105" s="220"/>
      <c r="J105" s="41"/>
      <c r="K105" s="41"/>
      <c r="L105" s="45"/>
      <c r="M105" s="221"/>
      <c r="N105" s="222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166</v>
      </c>
      <c r="AU105" s="18" t="s">
        <v>88</v>
      </c>
    </row>
    <row r="106" s="12" customFormat="1" ht="22.8" customHeight="1">
      <c r="A106" s="12"/>
      <c r="B106" s="189"/>
      <c r="C106" s="190"/>
      <c r="D106" s="191" t="s">
        <v>77</v>
      </c>
      <c r="E106" s="203" t="s">
        <v>179</v>
      </c>
      <c r="F106" s="203" t="s">
        <v>411</v>
      </c>
      <c r="G106" s="190"/>
      <c r="H106" s="190"/>
      <c r="I106" s="193"/>
      <c r="J106" s="204">
        <f>BK106</f>
        <v>0</v>
      </c>
      <c r="K106" s="190"/>
      <c r="L106" s="195"/>
      <c r="M106" s="196"/>
      <c r="N106" s="197"/>
      <c r="O106" s="197"/>
      <c r="P106" s="198">
        <f>SUM(P107:P138)</f>
        <v>0</v>
      </c>
      <c r="Q106" s="197"/>
      <c r="R106" s="198">
        <f>SUM(R107:R138)</f>
        <v>29.510441799999999</v>
      </c>
      <c r="S106" s="197"/>
      <c r="T106" s="199">
        <f>SUM(T107:T138)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0" t="s">
        <v>86</v>
      </c>
      <c r="AT106" s="201" t="s">
        <v>77</v>
      </c>
      <c r="AU106" s="201" t="s">
        <v>86</v>
      </c>
      <c r="AY106" s="200" t="s">
        <v>157</v>
      </c>
      <c r="BK106" s="202">
        <f>SUM(BK107:BK138)</f>
        <v>0</v>
      </c>
    </row>
    <row r="107" s="2" customFormat="1" ht="24.15" customHeight="1">
      <c r="A107" s="39"/>
      <c r="B107" s="40"/>
      <c r="C107" s="205" t="s">
        <v>200</v>
      </c>
      <c r="D107" s="205" t="s">
        <v>159</v>
      </c>
      <c r="E107" s="206" t="s">
        <v>2928</v>
      </c>
      <c r="F107" s="207" t="s">
        <v>2929</v>
      </c>
      <c r="G107" s="208" t="s">
        <v>271</v>
      </c>
      <c r="H107" s="209">
        <v>74</v>
      </c>
      <c r="I107" s="210"/>
      <c r="J107" s="211">
        <f>ROUND(I107*H107,2)</f>
        <v>0</v>
      </c>
      <c r="K107" s="207" t="s">
        <v>163</v>
      </c>
      <c r="L107" s="45"/>
      <c r="M107" s="212" t="s">
        <v>19</v>
      </c>
      <c r="N107" s="213" t="s">
        <v>49</v>
      </c>
      <c r="O107" s="85"/>
      <c r="P107" s="214">
        <f>O107*H107</f>
        <v>0</v>
      </c>
      <c r="Q107" s="214">
        <v>0.17488999999999999</v>
      </c>
      <c r="R107" s="214">
        <f>Q107*H107</f>
        <v>12.941859999999998</v>
      </c>
      <c r="S107" s="214">
        <v>0</v>
      </c>
      <c r="T107" s="215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164</v>
      </c>
      <c r="AT107" s="216" t="s">
        <v>159</v>
      </c>
      <c r="AU107" s="216" t="s">
        <v>88</v>
      </c>
      <c r="AY107" s="18" t="s">
        <v>157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86</v>
      </c>
      <c r="BK107" s="217">
        <f>ROUND(I107*H107,2)</f>
        <v>0</v>
      </c>
      <c r="BL107" s="18" t="s">
        <v>164</v>
      </c>
      <c r="BM107" s="216" t="s">
        <v>2930</v>
      </c>
    </row>
    <row r="108" s="2" customFormat="1">
      <c r="A108" s="39"/>
      <c r="B108" s="40"/>
      <c r="C108" s="41"/>
      <c r="D108" s="218" t="s">
        <v>166</v>
      </c>
      <c r="E108" s="41"/>
      <c r="F108" s="219" t="s">
        <v>2931</v>
      </c>
      <c r="G108" s="41"/>
      <c r="H108" s="41"/>
      <c r="I108" s="220"/>
      <c r="J108" s="41"/>
      <c r="K108" s="41"/>
      <c r="L108" s="45"/>
      <c r="M108" s="221"/>
      <c r="N108" s="22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166</v>
      </c>
      <c r="AU108" s="18" t="s">
        <v>88</v>
      </c>
    </row>
    <row r="109" s="2" customFormat="1" ht="24.15" customHeight="1">
      <c r="A109" s="39"/>
      <c r="B109" s="40"/>
      <c r="C109" s="236" t="s">
        <v>206</v>
      </c>
      <c r="D109" s="236" t="s">
        <v>242</v>
      </c>
      <c r="E109" s="237" t="s">
        <v>2932</v>
      </c>
      <c r="F109" s="238" t="s">
        <v>2933</v>
      </c>
      <c r="G109" s="239" t="s">
        <v>271</v>
      </c>
      <c r="H109" s="240">
        <v>74</v>
      </c>
      <c r="I109" s="241"/>
      <c r="J109" s="242">
        <f>ROUND(I109*H109,2)</f>
        <v>0</v>
      </c>
      <c r="K109" s="238" t="s">
        <v>19</v>
      </c>
      <c r="L109" s="243"/>
      <c r="M109" s="244" t="s">
        <v>19</v>
      </c>
      <c r="N109" s="245" t="s">
        <v>49</v>
      </c>
      <c r="O109" s="85"/>
      <c r="P109" s="214">
        <f>O109*H109</f>
        <v>0</v>
      </c>
      <c r="Q109" s="214">
        <v>0</v>
      </c>
      <c r="R109" s="214">
        <f>Q109*H109</f>
        <v>0</v>
      </c>
      <c r="S109" s="214">
        <v>0</v>
      </c>
      <c r="T109" s="215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6" t="s">
        <v>214</v>
      </c>
      <c r="AT109" s="216" t="s">
        <v>242</v>
      </c>
      <c r="AU109" s="216" t="s">
        <v>88</v>
      </c>
      <c r="AY109" s="18" t="s">
        <v>157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18" t="s">
        <v>86</v>
      </c>
      <c r="BK109" s="217">
        <f>ROUND(I109*H109,2)</f>
        <v>0</v>
      </c>
      <c r="BL109" s="18" t="s">
        <v>164</v>
      </c>
      <c r="BM109" s="216" t="s">
        <v>2934</v>
      </c>
    </row>
    <row r="110" s="13" customFormat="1">
      <c r="A110" s="13"/>
      <c r="B110" s="225"/>
      <c r="C110" s="226"/>
      <c r="D110" s="223" t="s">
        <v>170</v>
      </c>
      <c r="E110" s="227" t="s">
        <v>19</v>
      </c>
      <c r="F110" s="228" t="s">
        <v>2935</v>
      </c>
      <c r="G110" s="226"/>
      <c r="H110" s="229">
        <v>74</v>
      </c>
      <c r="I110" s="230"/>
      <c r="J110" s="226"/>
      <c r="K110" s="226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170</v>
      </c>
      <c r="AU110" s="235" t="s">
        <v>88</v>
      </c>
      <c r="AV110" s="13" t="s">
        <v>88</v>
      </c>
      <c r="AW110" s="13" t="s">
        <v>37</v>
      </c>
      <c r="AX110" s="13" t="s">
        <v>78</v>
      </c>
      <c r="AY110" s="235" t="s">
        <v>157</v>
      </c>
    </row>
    <row r="111" s="2" customFormat="1" ht="24.15" customHeight="1">
      <c r="A111" s="39"/>
      <c r="B111" s="40"/>
      <c r="C111" s="205" t="s">
        <v>214</v>
      </c>
      <c r="D111" s="205" t="s">
        <v>159</v>
      </c>
      <c r="E111" s="206" t="s">
        <v>2936</v>
      </c>
      <c r="F111" s="207" t="s">
        <v>2937</v>
      </c>
      <c r="G111" s="208" t="s">
        <v>271</v>
      </c>
      <c r="H111" s="209">
        <v>54</v>
      </c>
      <c r="I111" s="210"/>
      <c r="J111" s="211">
        <f>ROUND(I111*H111,2)</f>
        <v>0</v>
      </c>
      <c r="K111" s="207" t="s">
        <v>19</v>
      </c>
      <c r="L111" s="45"/>
      <c r="M111" s="212" t="s">
        <v>19</v>
      </c>
      <c r="N111" s="213" t="s">
        <v>49</v>
      </c>
      <c r="O111" s="85"/>
      <c r="P111" s="214">
        <f>O111*H111</f>
        <v>0</v>
      </c>
      <c r="Q111" s="214">
        <v>0.17488999999999999</v>
      </c>
      <c r="R111" s="214">
        <f>Q111*H111</f>
        <v>9.4440600000000003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164</v>
      </c>
      <c r="AT111" s="216" t="s">
        <v>159</v>
      </c>
      <c r="AU111" s="216" t="s">
        <v>88</v>
      </c>
      <c r="AY111" s="18" t="s">
        <v>157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86</v>
      </c>
      <c r="BK111" s="217">
        <f>ROUND(I111*H111,2)</f>
        <v>0</v>
      </c>
      <c r="BL111" s="18" t="s">
        <v>164</v>
      </c>
      <c r="BM111" s="216" t="s">
        <v>2938</v>
      </c>
    </row>
    <row r="112" s="2" customFormat="1" ht="24.15" customHeight="1">
      <c r="A112" s="39"/>
      <c r="B112" s="40"/>
      <c r="C112" s="236" t="s">
        <v>220</v>
      </c>
      <c r="D112" s="236" t="s">
        <v>242</v>
      </c>
      <c r="E112" s="237" t="s">
        <v>2939</v>
      </c>
      <c r="F112" s="238" t="s">
        <v>2940</v>
      </c>
      <c r="G112" s="239" t="s">
        <v>271</v>
      </c>
      <c r="H112" s="240">
        <v>54</v>
      </c>
      <c r="I112" s="241"/>
      <c r="J112" s="242">
        <f>ROUND(I112*H112,2)</f>
        <v>0</v>
      </c>
      <c r="K112" s="238" t="s">
        <v>19</v>
      </c>
      <c r="L112" s="243"/>
      <c r="M112" s="244" t="s">
        <v>19</v>
      </c>
      <c r="N112" s="245" t="s">
        <v>49</v>
      </c>
      <c r="O112" s="85"/>
      <c r="P112" s="214">
        <f>O112*H112</f>
        <v>0</v>
      </c>
      <c r="Q112" s="214">
        <v>0</v>
      </c>
      <c r="R112" s="214">
        <f>Q112*H112</f>
        <v>0</v>
      </c>
      <c r="S112" s="214">
        <v>0</v>
      </c>
      <c r="T112" s="215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6" t="s">
        <v>214</v>
      </c>
      <c r="AT112" s="216" t="s">
        <v>242</v>
      </c>
      <c r="AU112" s="216" t="s">
        <v>88</v>
      </c>
      <c r="AY112" s="18" t="s">
        <v>157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18" t="s">
        <v>86</v>
      </c>
      <c r="BK112" s="217">
        <f>ROUND(I112*H112,2)</f>
        <v>0</v>
      </c>
      <c r="BL112" s="18" t="s">
        <v>164</v>
      </c>
      <c r="BM112" s="216" t="s">
        <v>2941</v>
      </c>
    </row>
    <row r="113" s="13" customFormat="1">
      <c r="A113" s="13"/>
      <c r="B113" s="225"/>
      <c r="C113" s="226"/>
      <c r="D113" s="223" t="s">
        <v>170</v>
      </c>
      <c r="E113" s="227" t="s">
        <v>19</v>
      </c>
      <c r="F113" s="228" t="s">
        <v>2942</v>
      </c>
      <c r="G113" s="226"/>
      <c r="H113" s="229">
        <v>54</v>
      </c>
      <c r="I113" s="230"/>
      <c r="J113" s="226"/>
      <c r="K113" s="226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170</v>
      </c>
      <c r="AU113" s="235" t="s">
        <v>88</v>
      </c>
      <c r="AV113" s="13" t="s">
        <v>88</v>
      </c>
      <c r="AW113" s="13" t="s">
        <v>37</v>
      </c>
      <c r="AX113" s="13" t="s">
        <v>78</v>
      </c>
      <c r="AY113" s="235" t="s">
        <v>157</v>
      </c>
    </row>
    <row r="114" s="2" customFormat="1" ht="16.5" customHeight="1">
      <c r="A114" s="39"/>
      <c r="B114" s="40"/>
      <c r="C114" s="205" t="s">
        <v>228</v>
      </c>
      <c r="D114" s="205" t="s">
        <v>159</v>
      </c>
      <c r="E114" s="206" t="s">
        <v>2943</v>
      </c>
      <c r="F114" s="207" t="s">
        <v>2944</v>
      </c>
      <c r="G114" s="208" t="s">
        <v>271</v>
      </c>
      <c r="H114" s="209">
        <v>2</v>
      </c>
      <c r="I114" s="210"/>
      <c r="J114" s="211">
        <f>ROUND(I114*H114,2)</f>
        <v>0</v>
      </c>
      <c r="K114" s="207" t="s">
        <v>163</v>
      </c>
      <c r="L114" s="45"/>
      <c r="M114" s="212" t="s">
        <v>19</v>
      </c>
      <c r="N114" s="213" t="s">
        <v>49</v>
      </c>
      <c r="O114" s="85"/>
      <c r="P114" s="214">
        <f>O114*H114</f>
        <v>0</v>
      </c>
      <c r="Q114" s="214">
        <v>0</v>
      </c>
      <c r="R114" s="214">
        <f>Q114*H114</f>
        <v>0</v>
      </c>
      <c r="S114" s="214">
        <v>0</v>
      </c>
      <c r="T114" s="215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6" t="s">
        <v>164</v>
      </c>
      <c r="AT114" s="216" t="s">
        <v>159</v>
      </c>
      <c r="AU114" s="216" t="s">
        <v>88</v>
      </c>
      <c r="AY114" s="18" t="s">
        <v>157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8" t="s">
        <v>86</v>
      </c>
      <c r="BK114" s="217">
        <f>ROUND(I114*H114,2)</f>
        <v>0</v>
      </c>
      <c r="BL114" s="18" t="s">
        <v>164</v>
      </c>
      <c r="BM114" s="216" t="s">
        <v>2945</v>
      </c>
    </row>
    <row r="115" s="2" customFormat="1">
      <c r="A115" s="39"/>
      <c r="B115" s="40"/>
      <c r="C115" s="41"/>
      <c r="D115" s="218" t="s">
        <v>166</v>
      </c>
      <c r="E115" s="41"/>
      <c r="F115" s="219" t="s">
        <v>2946</v>
      </c>
      <c r="G115" s="41"/>
      <c r="H115" s="41"/>
      <c r="I115" s="220"/>
      <c r="J115" s="41"/>
      <c r="K115" s="41"/>
      <c r="L115" s="45"/>
      <c r="M115" s="221"/>
      <c r="N115" s="222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166</v>
      </c>
      <c r="AU115" s="18" t="s">
        <v>88</v>
      </c>
    </row>
    <row r="116" s="2" customFormat="1" ht="16.5" customHeight="1">
      <c r="A116" s="39"/>
      <c r="B116" s="40"/>
      <c r="C116" s="236" t="s">
        <v>236</v>
      </c>
      <c r="D116" s="236" t="s">
        <v>242</v>
      </c>
      <c r="E116" s="237" t="s">
        <v>2947</v>
      </c>
      <c r="F116" s="238" t="s">
        <v>2948</v>
      </c>
      <c r="G116" s="239" t="s">
        <v>271</v>
      </c>
      <c r="H116" s="240">
        <v>2</v>
      </c>
      <c r="I116" s="241"/>
      <c r="J116" s="242">
        <f>ROUND(I116*H116,2)</f>
        <v>0</v>
      </c>
      <c r="K116" s="238" t="s">
        <v>19</v>
      </c>
      <c r="L116" s="243"/>
      <c r="M116" s="244" t="s">
        <v>19</v>
      </c>
      <c r="N116" s="245" t="s">
        <v>49</v>
      </c>
      <c r="O116" s="85"/>
      <c r="P116" s="214">
        <f>O116*H116</f>
        <v>0</v>
      </c>
      <c r="Q116" s="214">
        <v>0</v>
      </c>
      <c r="R116" s="214">
        <f>Q116*H116</f>
        <v>0</v>
      </c>
      <c r="S116" s="214">
        <v>0</v>
      </c>
      <c r="T116" s="215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214</v>
      </c>
      <c r="AT116" s="216" t="s">
        <v>242</v>
      </c>
      <c r="AU116" s="216" t="s">
        <v>88</v>
      </c>
      <c r="AY116" s="18" t="s">
        <v>157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86</v>
      </c>
      <c r="BK116" s="217">
        <f>ROUND(I116*H116,2)</f>
        <v>0</v>
      </c>
      <c r="BL116" s="18" t="s">
        <v>164</v>
      </c>
      <c r="BM116" s="216" t="s">
        <v>2949</v>
      </c>
    </row>
    <row r="117" s="2" customFormat="1">
      <c r="A117" s="39"/>
      <c r="B117" s="40"/>
      <c r="C117" s="41"/>
      <c r="D117" s="223" t="s">
        <v>168</v>
      </c>
      <c r="E117" s="41"/>
      <c r="F117" s="224" t="s">
        <v>2950</v>
      </c>
      <c r="G117" s="41"/>
      <c r="H117" s="41"/>
      <c r="I117" s="220"/>
      <c r="J117" s="41"/>
      <c r="K117" s="41"/>
      <c r="L117" s="45"/>
      <c r="M117" s="221"/>
      <c r="N117" s="222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168</v>
      </c>
      <c r="AU117" s="18" t="s">
        <v>88</v>
      </c>
    </row>
    <row r="118" s="13" customFormat="1">
      <c r="A118" s="13"/>
      <c r="B118" s="225"/>
      <c r="C118" s="226"/>
      <c r="D118" s="223" t="s">
        <v>170</v>
      </c>
      <c r="E118" s="227" t="s">
        <v>19</v>
      </c>
      <c r="F118" s="228" t="s">
        <v>863</v>
      </c>
      <c r="G118" s="226"/>
      <c r="H118" s="229">
        <v>2</v>
      </c>
      <c r="I118" s="230"/>
      <c r="J118" s="226"/>
      <c r="K118" s="226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170</v>
      </c>
      <c r="AU118" s="235" t="s">
        <v>88</v>
      </c>
      <c r="AV118" s="13" t="s">
        <v>88</v>
      </c>
      <c r="AW118" s="13" t="s">
        <v>37</v>
      </c>
      <c r="AX118" s="13" t="s">
        <v>78</v>
      </c>
      <c r="AY118" s="235" t="s">
        <v>157</v>
      </c>
    </row>
    <row r="119" s="2" customFormat="1" ht="16.5" customHeight="1">
      <c r="A119" s="39"/>
      <c r="B119" s="40"/>
      <c r="C119" s="205" t="s">
        <v>8</v>
      </c>
      <c r="D119" s="205" t="s">
        <v>159</v>
      </c>
      <c r="E119" s="206" t="s">
        <v>2951</v>
      </c>
      <c r="F119" s="207" t="s">
        <v>2952</v>
      </c>
      <c r="G119" s="208" t="s">
        <v>271</v>
      </c>
      <c r="H119" s="209">
        <v>2</v>
      </c>
      <c r="I119" s="210"/>
      <c r="J119" s="211">
        <f>ROUND(I119*H119,2)</f>
        <v>0</v>
      </c>
      <c r="K119" s="207" t="s">
        <v>163</v>
      </c>
      <c r="L119" s="45"/>
      <c r="M119" s="212" t="s">
        <v>19</v>
      </c>
      <c r="N119" s="213" t="s">
        <v>49</v>
      </c>
      <c r="O119" s="85"/>
      <c r="P119" s="214">
        <f>O119*H119</f>
        <v>0</v>
      </c>
      <c r="Q119" s="214">
        <v>0</v>
      </c>
      <c r="R119" s="214">
        <f>Q119*H119</f>
        <v>0</v>
      </c>
      <c r="S119" s="214">
        <v>0</v>
      </c>
      <c r="T119" s="215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6" t="s">
        <v>164</v>
      </c>
      <c r="AT119" s="216" t="s">
        <v>159</v>
      </c>
      <c r="AU119" s="216" t="s">
        <v>88</v>
      </c>
      <c r="AY119" s="18" t="s">
        <v>157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18" t="s">
        <v>86</v>
      </c>
      <c r="BK119" s="217">
        <f>ROUND(I119*H119,2)</f>
        <v>0</v>
      </c>
      <c r="BL119" s="18" t="s">
        <v>164</v>
      </c>
      <c r="BM119" s="216" t="s">
        <v>2953</v>
      </c>
    </row>
    <row r="120" s="2" customFormat="1">
      <c r="A120" s="39"/>
      <c r="B120" s="40"/>
      <c r="C120" s="41"/>
      <c r="D120" s="218" t="s">
        <v>166</v>
      </c>
      <c r="E120" s="41"/>
      <c r="F120" s="219" t="s">
        <v>2954</v>
      </c>
      <c r="G120" s="41"/>
      <c r="H120" s="41"/>
      <c r="I120" s="220"/>
      <c r="J120" s="41"/>
      <c r="K120" s="41"/>
      <c r="L120" s="45"/>
      <c r="M120" s="221"/>
      <c r="N120" s="222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166</v>
      </c>
      <c r="AU120" s="18" t="s">
        <v>88</v>
      </c>
    </row>
    <row r="121" s="2" customFormat="1" ht="21.75" customHeight="1">
      <c r="A121" s="39"/>
      <c r="B121" s="40"/>
      <c r="C121" s="236" t="s">
        <v>247</v>
      </c>
      <c r="D121" s="236" t="s">
        <v>242</v>
      </c>
      <c r="E121" s="237" t="s">
        <v>2955</v>
      </c>
      <c r="F121" s="238" t="s">
        <v>2956</v>
      </c>
      <c r="G121" s="239" t="s">
        <v>271</v>
      </c>
      <c r="H121" s="240">
        <v>1</v>
      </c>
      <c r="I121" s="241"/>
      <c r="J121" s="242">
        <f>ROUND(I121*H121,2)</f>
        <v>0</v>
      </c>
      <c r="K121" s="238" t="s">
        <v>19</v>
      </c>
      <c r="L121" s="243"/>
      <c r="M121" s="244" t="s">
        <v>19</v>
      </c>
      <c r="N121" s="245" t="s">
        <v>49</v>
      </c>
      <c r="O121" s="85"/>
      <c r="P121" s="214">
        <f>O121*H121</f>
        <v>0</v>
      </c>
      <c r="Q121" s="214">
        <v>0</v>
      </c>
      <c r="R121" s="214">
        <f>Q121*H121</f>
        <v>0</v>
      </c>
      <c r="S121" s="214">
        <v>0</v>
      </c>
      <c r="T121" s="215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6" t="s">
        <v>214</v>
      </c>
      <c r="AT121" s="216" t="s">
        <v>242</v>
      </c>
      <c r="AU121" s="216" t="s">
        <v>88</v>
      </c>
      <c r="AY121" s="18" t="s">
        <v>157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18" t="s">
        <v>86</v>
      </c>
      <c r="BK121" s="217">
        <f>ROUND(I121*H121,2)</f>
        <v>0</v>
      </c>
      <c r="BL121" s="18" t="s">
        <v>164</v>
      </c>
      <c r="BM121" s="216" t="s">
        <v>2957</v>
      </c>
    </row>
    <row r="122" s="2" customFormat="1">
      <c r="A122" s="39"/>
      <c r="B122" s="40"/>
      <c r="C122" s="41"/>
      <c r="D122" s="223" t="s">
        <v>168</v>
      </c>
      <c r="E122" s="41"/>
      <c r="F122" s="224" t="s">
        <v>2958</v>
      </c>
      <c r="G122" s="41"/>
      <c r="H122" s="41"/>
      <c r="I122" s="220"/>
      <c r="J122" s="41"/>
      <c r="K122" s="41"/>
      <c r="L122" s="45"/>
      <c r="M122" s="221"/>
      <c r="N122" s="222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168</v>
      </c>
      <c r="AU122" s="18" t="s">
        <v>88</v>
      </c>
    </row>
    <row r="123" s="13" customFormat="1">
      <c r="A123" s="13"/>
      <c r="B123" s="225"/>
      <c r="C123" s="226"/>
      <c r="D123" s="223" t="s">
        <v>170</v>
      </c>
      <c r="E123" s="227" t="s">
        <v>19</v>
      </c>
      <c r="F123" s="228" t="s">
        <v>274</v>
      </c>
      <c r="G123" s="226"/>
      <c r="H123" s="229">
        <v>1</v>
      </c>
      <c r="I123" s="230"/>
      <c r="J123" s="226"/>
      <c r="K123" s="226"/>
      <c r="L123" s="231"/>
      <c r="M123" s="232"/>
      <c r="N123" s="233"/>
      <c r="O123" s="233"/>
      <c r="P123" s="233"/>
      <c r="Q123" s="233"/>
      <c r="R123" s="233"/>
      <c r="S123" s="233"/>
      <c r="T123" s="23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5" t="s">
        <v>170</v>
      </c>
      <c r="AU123" s="235" t="s">
        <v>88</v>
      </c>
      <c r="AV123" s="13" t="s">
        <v>88</v>
      </c>
      <c r="AW123" s="13" t="s">
        <v>37</v>
      </c>
      <c r="AX123" s="13" t="s">
        <v>78</v>
      </c>
      <c r="AY123" s="235" t="s">
        <v>157</v>
      </c>
    </row>
    <row r="124" s="2" customFormat="1" ht="24.15" customHeight="1">
      <c r="A124" s="39"/>
      <c r="B124" s="40"/>
      <c r="C124" s="236" t="s">
        <v>256</v>
      </c>
      <c r="D124" s="236" t="s">
        <v>242</v>
      </c>
      <c r="E124" s="237" t="s">
        <v>2959</v>
      </c>
      <c r="F124" s="238" t="s">
        <v>2960</v>
      </c>
      <c r="G124" s="239" t="s">
        <v>271</v>
      </c>
      <c r="H124" s="240">
        <v>1</v>
      </c>
      <c r="I124" s="241"/>
      <c r="J124" s="242">
        <f>ROUND(I124*H124,2)</f>
        <v>0</v>
      </c>
      <c r="K124" s="238" t="s">
        <v>19</v>
      </c>
      <c r="L124" s="243"/>
      <c r="M124" s="244" t="s">
        <v>19</v>
      </c>
      <c r="N124" s="245" t="s">
        <v>49</v>
      </c>
      <c r="O124" s="85"/>
      <c r="P124" s="214">
        <f>O124*H124</f>
        <v>0</v>
      </c>
      <c r="Q124" s="214">
        <v>0</v>
      </c>
      <c r="R124" s="214">
        <f>Q124*H124</f>
        <v>0</v>
      </c>
      <c r="S124" s="214">
        <v>0</v>
      </c>
      <c r="T124" s="215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6" t="s">
        <v>214</v>
      </c>
      <c r="AT124" s="216" t="s">
        <v>242</v>
      </c>
      <c r="AU124" s="216" t="s">
        <v>88</v>
      </c>
      <c r="AY124" s="18" t="s">
        <v>157</v>
      </c>
      <c r="BE124" s="217">
        <f>IF(N124="základní",J124,0)</f>
        <v>0</v>
      </c>
      <c r="BF124" s="217">
        <f>IF(N124="snížená",J124,0)</f>
        <v>0</v>
      </c>
      <c r="BG124" s="217">
        <f>IF(N124="zákl. přenesená",J124,0)</f>
        <v>0</v>
      </c>
      <c r="BH124" s="217">
        <f>IF(N124="sníž. přenesená",J124,0)</f>
        <v>0</v>
      </c>
      <c r="BI124" s="217">
        <f>IF(N124="nulová",J124,0)</f>
        <v>0</v>
      </c>
      <c r="BJ124" s="18" t="s">
        <v>86</v>
      </c>
      <c r="BK124" s="217">
        <f>ROUND(I124*H124,2)</f>
        <v>0</v>
      </c>
      <c r="BL124" s="18" t="s">
        <v>164</v>
      </c>
      <c r="BM124" s="216" t="s">
        <v>2961</v>
      </c>
    </row>
    <row r="125" s="2" customFormat="1">
      <c r="A125" s="39"/>
      <c r="B125" s="40"/>
      <c r="C125" s="41"/>
      <c r="D125" s="223" t="s">
        <v>168</v>
      </c>
      <c r="E125" s="41"/>
      <c r="F125" s="224" t="s">
        <v>2958</v>
      </c>
      <c r="G125" s="41"/>
      <c r="H125" s="41"/>
      <c r="I125" s="220"/>
      <c r="J125" s="41"/>
      <c r="K125" s="41"/>
      <c r="L125" s="45"/>
      <c r="M125" s="221"/>
      <c r="N125" s="222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168</v>
      </c>
      <c r="AU125" s="18" t="s">
        <v>88</v>
      </c>
    </row>
    <row r="126" s="13" customFormat="1">
      <c r="A126" s="13"/>
      <c r="B126" s="225"/>
      <c r="C126" s="226"/>
      <c r="D126" s="223" t="s">
        <v>170</v>
      </c>
      <c r="E126" s="227" t="s">
        <v>19</v>
      </c>
      <c r="F126" s="228" t="s">
        <v>274</v>
      </c>
      <c r="G126" s="226"/>
      <c r="H126" s="229">
        <v>1</v>
      </c>
      <c r="I126" s="230"/>
      <c r="J126" s="226"/>
      <c r="K126" s="226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170</v>
      </c>
      <c r="AU126" s="235" t="s">
        <v>88</v>
      </c>
      <c r="AV126" s="13" t="s">
        <v>88</v>
      </c>
      <c r="AW126" s="13" t="s">
        <v>37</v>
      </c>
      <c r="AX126" s="13" t="s">
        <v>78</v>
      </c>
      <c r="AY126" s="235" t="s">
        <v>157</v>
      </c>
    </row>
    <row r="127" s="2" customFormat="1" ht="16.5" customHeight="1">
      <c r="A127" s="39"/>
      <c r="B127" s="40"/>
      <c r="C127" s="205" t="s">
        <v>261</v>
      </c>
      <c r="D127" s="205" t="s">
        <v>159</v>
      </c>
      <c r="E127" s="206" t="s">
        <v>2962</v>
      </c>
      <c r="F127" s="207" t="s">
        <v>2963</v>
      </c>
      <c r="G127" s="208" t="s">
        <v>320</v>
      </c>
      <c r="H127" s="209">
        <v>92</v>
      </c>
      <c r="I127" s="210"/>
      <c r="J127" s="211">
        <f>ROUND(I127*H127,2)</f>
        <v>0</v>
      </c>
      <c r="K127" s="207" t="s">
        <v>163</v>
      </c>
      <c r="L127" s="45"/>
      <c r="M127" s="212" t="s">
        <v>19</v>
      </c>
      <c r="N127" s="213" t="s">
        <v>49</v>
      </c>
      <c r="O127" s="85"/>
      <c r="P127" s="214">
        <f>O127*H127</f>
        <v>0</v>
      </c>
      <c r="Q127" s="214">
        <v>0</v>
      </c>
      <c r="R127" s="214">
        <f>Q127*H127</f>
        <v>0</v>
      </c>
      <c r="S127" s="214">
        <v>0</v>
      </c>
      <c r="T127" s="215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6" t="s">
        <v>164</v>
      </c>
      <c r="AT127" s="216" t="s">
        <v>159</v>
      </c>
      <c r="AU127" s="216" t="s">
        <v>88</v>
      </c>
      <c r="AY127" s="18" t="s">
        <v>157</v>
      </c>
      <c r="BE127" s="217">
        <f>IF(N127="základní",J127,0)</f>
        <v>0</v>
      </c>
      <c r="BF127" s="217">
        <f>IF(N127="snížená",J127,0)</f>
        <v>0</v>
      </c>
      <c r="BG127" s="217">
        <f>IF(N127="zákl. přenesená",J127,0)</f>
        <v>0</v>
      </c>
      <c r="BH127" s="217">
        <f>IF(N127="sníž. přenesená",J127,0)</f>
        <v>0</v>
      </c>
      <c r="BI127" s="217">
        <f>IF(N127="nulová",J127,0)</f>
        <v>0</v>
      </c>
      <c r="BJ127" s="18" t="s">
        <v>86</v>
      </c>
      <c r="BK127" s="217">
        <f>ROUND(I127*H127,2)</f>
        <v>0</v>
      </c>
      <c r="BL127" s="18" t="s">
        <v>164</v>
      </c>
      <c r="BM127" s="216" t="s">
        <v>2964</v>
      </c>
    </row>
    <row r="128" s="2" customFormat="1">
      <c r="A128" s="39"/>
      <c r="B128" s="40"/>
      <c r="C128" s="41"/>
      <c r="D128" s="218" t="s">
        <v>166</v>
      </c>
      <c r="E128" s="41"/>
      <c r="F128" s="219" t="s">
        <v>2965</v>
      </c>
      <c r="G128" s="41"/>
      <c r="H128" s="41"/>
      <c r="I128" s="220"/>
      <c r="J128" s="41"/>
      <c r="K128" s="41"/>
      <c r="L128" s="45"/>
      <c r="M128" s="221"/>
      <c r="N128" s="222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166</v>
      </c>
      <c r="AU128" s="18" t="s">
        <v>88</v>
      </c>
    </row>
    <row r="129" s="13" customFormat="1">
      <c r="A129" s="13"/>
      <c r="B129" s="225"/>
      <c r="C129" s="226"/>
      <c r="D129" s="223" t="s">
        <v>170</v>
      </c>
      <c r="E129" s="227" t="s">
        <v>19</v>
      </c>
      <c r="F129" s="228" t="s">
        <v>2966</v>
      </c>
      <c r="G129" s="226"/>
      <c r="H129" s="229">
        <v>92</v>
      </c>
      <c r="I129" s="230"/>
      <c r="J129" s="226"/>
      <c r="K129" s="226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170</v>
      </c>
      <c r="AU129" s="235" t="s">
        <v>88</v>
      </c>
      <c r="AV129" s="13" t="s">
        <v>88</v>
      </c>
      <c r="AW129" s="13" t="s">
        <v>37</v>
      </c>
      <c r="AX129" s="13" t="s">
        <v>78</v>
      </c>
      <c r="AY129" s="235" t="s">
        <v>157</v>
      </c>
    </row>
    <row r="130" s="2" customFormat="1" ht="24.15" customHeight="1">
      <c r="A130" s="39"/>
      <c r="B130" s="40"/>
      <c r="C130" s="236" t="s">
        <v>268</v>
      </c>
      <c r="D130" s="236" t="s">
        <v>242</v>
      </c>
      <c r="E130" s="237" t="s">
        <v>2967</v>
      </c>
      <c r="F130" s="238" t="s">
        <v>2968</v>
      </c>
      <c r="G130" s="239" t="s">
        <v>162</v>
      </c>
      <c r="H130" s="240">
        <v>110.40000000000001</v>
      </c>
      <c r="I130" s="241"/>
      <c r="J130" s="242">
        <f>ROUND(I130*H130,2)</f>
        <v>0</v>
      </c>
      <c r="K130" s="238" t="s">
        <v>19</v>
      </c>
      <c r="L130" s="243"/>
      <c r="M130" s="244" t="s">
        <v>19</v>
      </c>
      <c r="N130" s="245" t="s">
        <v>49</v>
      </c>
      <c r="O130" s="85"/>
      <c r="P130" s="214">
        <f>O130*H130</f>
        <v>0</v>
      </c>
      <c r="Q130" s="214">
        <v>0.0275</v>
      </c>
      <c r="R130" s="214">
        <f>Q130*H130</f>
        <v>3.036</v>
      </c>
      <c r="S130" s="214">
        <v>0</v>
      </c>
      <c r="T130" s="215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6" t="s">
        <v>214</v>
      </c>
      <c r="AT130" s="216" t="s">
        <v>242</v>
      </c>
      <c r="AU130" s="216" t="s">
        <v>88</v>
      </c>
      <c r="AY130" s="18" t="s">
        <v>157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18" t="s">
        <v>86</v>
      </c>
      <c r="BK130" s="217">
        <f>ROUND(I130*H130,2)</f>
        <v>0</v>
      </c>
      <c r="BL130" s="18" t="s">
        <v>164</v>
      </c>
      <c r="BM130" s="216" t="s">
        <v>2969</v>
      </c>
    </row>
    <row r="131" s="2" customFormat="1">
      <c r="A131" s="39"/>
      <c r="B131" s="40"/>
      <c r="C131" s="41"/>
      <c r="D131" s="223" t="s">
        <v>168</v>
      </c>
      <c r="E131" s="41"/>
      <c r="F131" s="224" t="s">
        <v>2970</v>
      </c>
      <c r="G131" s="41"/>
      <c r="H131" s="41"/>
      <c r="I131" s="220"/>
      <c r="J131" s="41"/>
      <c r="K131" s="41"/>
      <c r="L131" s="45"/>
      <c r="M131" s="221"/>
      <c r="N131" s="222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168</v>
      </c>
      <c r="AU131" s="18" t="s">
        <v>88</v>
      </c>
    </row>
    <row r="132" s="13" customFormat="1">
      <c r="A132" s="13"/>
      <c r="B132" s="225"/>
      <c r="C132" s="226"/>
      <c r="D132" s="223" t="s">
        <v>170</v>
      </c>
      <c r="E132" s="227" t="s">
        <v>19</v>
      </c>
      <c r="F132" s="228" t="s">
        <v>2971</v>
      </c>
      <c r="G132" s="226"/>
      <c r="H132" s="229">
        <v>110.40000000000001</v>
      </c>
      <c r="I132" s="230"/>
      <c r="J132" s="226"/>
      <c r="K132" s="226"/>
      <c r="L132" s="231"/>
      <c r="M132" s="232"/>
      <c r="N132" s="233"/>
      <c r="O132" s="233"/>
      <c r="P132" s="233"/>
      <c r="Q132" s="233"/>
      <c r="R132" s="233"/>
      <c r="S132" s="233"/>
      <c r="T132" s="23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5" t="s">
        <v>170</v>
      </c>
      <c r="AU132" s="235" t="s">
        <v>88</v>
      </c>
      <c r="AV132" s="13" t="s">
        <v>88</v>
      </c>
      <c r="AW132" s="13" t="s">
        <v>37</v>
      </c>
      <c r="AX132" s="13" t="s">
        <v>78</v>
      </c>
      <c r="AY132" s="235" t="s">
        <v>157</v>
      </c>
    </row>
    <row r="133" s="2" customFormat="1" ht="16.5" customHeight="1">
      <c r="A133" s="39"/>
      <c r="B133" s="40"/>
      <c r="C133" s="205" t="s">
        <v>275</v>
      </c>
      <c r="D133" s="205" t="s">
        <v>159</v>
      </c>
      <c r="E133" s="206" t="s">
        <v>2972</v>
      </c>
      <c r="F133" s="207" t="s">
        <v>2973</v>
      </c>
      <c r="G133" s="208" t="s">
        <v>320</v>
      </c>
      <c r="H133" s="209">
        <v>66.609999999999999</v>
      </c>
      <c r="I133" s="210"/>
      <c r="J133" s="211">
        <f>ROUND(I133*H133,2)</f>
        <v>0</v>
      </c>
      <c r="K133" s="207" t="s">
        <v>163</v>
      </c>
      <c r="L133" s="45"/>
      <c r="M133" s="212" t="s">
        <v>19</v>
      </c>
      <c r="N133" s="213" t="s">
        <v>49</v>
      </c>
      <c r="O133" s="85"/>
      <c r="P133" s="214">
        <f>O133*H133</f>
        <v>0</v>
      </c>
      <c r="Q133" s="214">
        <v>0</v>
      </c>
      <c r="R133" s="214">
        <f>Q133*H133</f>
        <v>0</v>
      </c>
      <c r="S133" s="214">
        <v>0</v>
      </c>
      <c r="T133" s="215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6" t="s">
        <v>164</v>
      </c>
      <c r="AT133" s="216" t="s">
        <v>159</v>
      </c>
      <c r="AU133" s="216" t="s">
        <v>88</v>
      </c>
      <c r="AY133" s="18" t="s">
        <v>157</v>
      </c>
      <c r="BE133" s="217">
        <f>IF(N133="základní",J133,0)</f>
        <v>0</v>
      </c>
      <c r="BF133" s="217">
        <f>IF(N133="snížená",J133,0)</f>
        <v>0</v>
      </c>
      <c r="BG133" s="217">
        <f>IF(N133="zákl. přenesená",J133,0)</f>
        <v>0</v>
      </c>
      <c r="BH133" s="217">
        <f>IF(N133="sníž. přenesená",J133,0)</f>
        <v>0</v>
      </c>
      <c r="BI133" s="217">
        <f>IF(N133="nulová",J133,0)</f>
        <v>0</v>
      </c>
      <c r="BJ133" s="18" t="s">
        <v>86</v>
      </c>
      <c r="BK133" s="217">
        <f>ROUND(I133*H133,2)</f>
        <v>0</v>
      </c>
      <c r="BL133" s="18" t="s">
        <v>164</v>
      </c>
      <c r="BM133" s="216" t="s">
        <v>2974</v>
      </c>
    </row>
    <row r="134" s="2" customFormat="1">
      <c r="A134" s="39"/>
      <c r="B134" s="40"/>
      <c r="C134" s="41"/>
      <c r="D134" s="218" t="s">
        <v>166</v>
      </c>
      <c r="E134" s="41"/>
      <c r="F134" s="219" t="s">
        <v>2975</v>
      </c>
      <c r="G134" s="41"/>
      <c r="H134" s="41"/>
      <c r="I134" s="220"/>
      <c r="J134" s="41"/>
      <c r="K134" s="41"/>
      <c r="L134" s="45"/>
      <c r="M134" s="221"/>
      <c r="N134" s="222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166</v>
      </c>
      <c r="AU134" s="18" t="s">
        <v>88</v>
      </c>
    </row>
    <row r="135" s="13" customFormat="1">
      <c r="A135" s="13"/>
      <c r="B135" s="225"/>
      <c r="C135" s="226"/>
      <c r="D135" s="223" t="s">
        <v>170</v>
      </c>
      <c r="E135" s="227" t="s">
        <v>19</v>
      </c>
      <c r="F135" s="228" t="s">
        <v>2976</v>
      </c>
      <c r="G135" s="226"/>
      <c r="H135" s="229">
        <v>66.609999999999999</v>
      </c>
      <c r="I135" s="230"/>
      <c r="J135" s="226"/>
      <c r="K135" s="226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170</v>
      </c>
      <c r="AU135" s="235" t="s">
        <v>88</v>
      </c>
      <c r="AV135" s="13" t="s">
        <v>88</v>
      </c>
      <c r="AW135" s="13" t="s">
        <v>37</v>
      </c>
      <c r="AX135" s="13" t="s">
        <v>78</v>
      </c>
      <c r="AY135" s="235" t="s">
        <v>157</v>
      </c>
    </row>
    <row r="136" s="2" customFormat="1" ht="24.15" customHeight="1">
      <c r="A136" s="39"/>
      <c r="B136" s="40"/>
      <c r="C136" s="236" t="s">
        <v>280</v>
      </c>
      <c r="D136" s="236" t="s">
        <v>242</v>
      </c>
      <c r="E136" s="237" t="s">
        <v>2977</v>
      </c>
      <c r="F136" s="238" t="s">
        <v>2978</v>
      </c>
      <c r="G136" s="239" t="s">
        <v>162</v>
      </c>
      <c r="H136" s="240">
        <v>146.542</v>
      </c>
      <c r="I136" s="241"/>
      <c r="J136" s="242">
        <f>ROUND(I136*H136,2)</f>
        <v>0</v>
      </c>
      <c r="K136" s="238" t="s">
        <v>19</v>
      </c>
      <c r="L136" s="243"/>
      <c r="M136" s="244" t="s">
        <v>19</v>
      </c>
      <c r="N136" s="245" t="s">
        <v>49</v>
      </c>
      <c r="O136" s="85"/>
      <c r="P136" s="214">
        <f>O136*H136</f>
        <v>0</v>
      </c>
      <c r="Q136" s="214">
        <v>0.027900000000000001</v>
      </c>
      <c r="R136" s="214">
        <f>Q136*H136</f>
        <v>4.0885218000000005</v>
      </c>
      <c r="S136" s="214">
        <v>0</v>
      </c>
      <c r="T136" s="215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6" t="s">
        <v>214</v>
      </c>
      <c r="AT136" s="216" t="s">
        <v>242</v>
      </c>
      <c r="AU136" s="216" t="s">
        <v>88</v>
      </c>
      <c r="AY136" s="18" t="s">
        <v>157</v>
      </c>
      <c r="BE136" s="217">
        <f>IF(N136="základní",J136,0)</f>
        <v>0</v>
      </c>
      <c r="BF136" s="217">
        <f>IF(N136="snížená",J136,0)</f>
        <v>0</v>
      </c>
      <c r="BG136" s="217">
        <f>IF(N136="zákl. přenesená",J136,0)</f>
        <v>0</v>
      </c>
      <c r="BH136" s="217">
        <f>IF(N136="sníž. přenesená",J136,0)</f>
        <v>0</v>
      </c>
      <c r="BI136" s="217">
        <f>IF(N136="nulová",J136,0)</f>
        <v>0</v>
      </c>
      <c r="BJ136" s="18" t="s">
        <v>86</v>
      </c>
      <c r="BK136" s="217">
        <f>ROUND(I136*H136,2)</f>
        <v>0</v>
      </c>
      <c r="BL136" s="18" t="s">
        <v>164</v>
      </c>
      <c r="BM136" s="216" t="s">
        <v>2979</v>
      </c>
    </row>
    <row r="137" s="2" customFormat="1">
      <c r="A137" s="39"/>
      <c r="B137" s="40"/>
      <c r="C137" s="41"/>
      <c r="D137" s="223" t="s">
        <v>168</v>
      </c>
      <c r="E137" s="41"/>
      <c r="F137" s="224" t="s">
        <v>2980</v>
      </c>
      <c r="G137" s="41"/>
      <c r="H137" s="41"/>
      <c r="I137" s="220"/>
      <c r="J137" s="41"/>
      <c r="K137" s="41"/>
      <c r="L137" s="45"/>
      <c r="M137" s="221"/>
      <c r="N137" s="222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168</v>
      </c>
      <c r="AU137" s="18" t="s">
        <v>88</v>
      </c>
    </row>
    <row r="138" s="13" customFormat="1">
      <c r="A138" s="13"/>
      <c r="B138" s="225"/>
      <c r="C138" s="226"/>
      <c r="D138" s="223" t="s">
        <v>170</v>
      </c>
      <c r="E138" s="227" t="s">
        <v>19</v>
      </c>
      <c r="F138" s="228" t="s">
        <v>2981</v>
      </c>
      <c r="G138" s="226"/>
      <c r="H138" s="229">
        <v>146.542</v>
      </c>
      <c r="I138" s="230"/>
      <c r="J138" s="226"/>
      <c r="K138" s="226"/>
      <c r="L138" s="231"/>
      <c r="M138" s="232"/>
      <c r="N138" s="233"/>
      <c r="O138" s="233"/>
      <c r="P138" s="233"/>
      <c r="Q138" s="233"/>
      <c r="R138" s="233"/>
      <c r="S138" s="233"/>
      <c r="T138" s="23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5" t="s">
        <v>170</v>
      </c>
      <c r="AU138" s="235" t="s">
        <v>88</v>
      </c>
      <c r="AV138" s="13" t="s">
        <v>88</v>
      </c>
      <c r="AW138" s="13" t="s">
        <v>37</v>
      </c>
      <c r="AX138" s="13" t="s">
        <v>78</v>
      </c>
      <c r="AY138" s="235" t="s">
        <v>157</v>
      </c>
    </row>
    <row r="139" s="12" customFormat="1" ht="22.8" customHeight="1">
      <c r="A139" s="12"/>
      <c r="B139" s="189"/>
      <c r="C139" s="190"/>
      <c r="D139" s="191" t="s">
        <v>77</v>
      </c>
      <c r="E139" s="203" t="s">
        <v>735</v>
      </c>
      <c r="F139" s="203" t="s">
        <v>891</v>
      </c>
      <c r="G139" s="190"/>
      <c r="H139" s="190"/>
      <c r="I139" s="193"/>
      <c r="J139" s="204">
        <f>BK139</f>
        <v>0</v>
      </c>
      <c r="K139" s="190"/>
      <c r="L139" s="195"/>
      <c r="M139" s="196"/>
      <c r="N139" s="197"/>
      <c r="O139" s="197"/>
      <c r="P139" s="198">
        <f>SUM(P140:P149)</f>
        <v>0</v>
      </c>
      <c r="Q139" s="197"/>
      <c r="R139" s="198">
        <f>SUM(R140:R149)</f>
        <v>0</v>
      </c>
      <c r="S139" s="197"/>
      <c r="T139" s="199">
        <f>SUM(T140:T149)</f>
        <v>18.944400000000002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0" t="s">
        <v>86</v>
      </c>
      <c r="AT139" s="201" t="s">
        <v>77</v>
      </c>
      <c r="AU139" s="201" t="s">
        <v>86</v>
      </c>
      <c r="AY139" s="200" t="s">
        <v>157</v>
      </c>
      <c r="BK139" s="202">
        <f>SUM(BK140:BK149)</f>
        <v>0</v>
      </c>
    </row>
    <row r="140" s="2" customFormat="1" ht="24.15" customHeight="1">
      <c r="A140" s="39"/>
      <c r="B140" s="40"/>
      <c r="C140" s="205" t="s">
        <v>285</v>
      </c>
      <c r="D140" s="205" t="s">
        <v>159</v>
      </c>
      <c r="E140" s="206" t="s">
        <v>2982</v>
      </c>
      <c r="F140" s="207" t="s">
        <v>2983</v>
      </c>
      <c r="G140" s="208" t="s">
        <v>320</v>
      </c>
      <c r="H140" s="209">
        <v>133</v>
      </c>
      <c r="I140" s="210"/>
      <c r="J140" s="211">
        <f>ROUND(I140*H140,2)</f>
        <v>0</v>
      </c>
      <c r="K140" s="207" t="s">
        <v>163</v>
      </c>
      <c r="L140" s="45"/>
      <c r="M140" s="212" t="s">
        <v>19</v>
      </c>
      <c r="N140" s="213" t="s">
        <v>49</v>
      </c>
      <c r="O140" s="85"/>
      <c r="P140" s="214">
        <f>O140*H140</f>
        <v>0</v>
      </c>
      <c r="Q140" s="214">
        <v>0</v>
      </c>
      <c r="R140" s="214">
        <f>Q140*H140</f>
        <v>0</v>
      </c>
      <c r="S140" s="214">
        <v>0.059999999999999998</v>
      </c>
      <c r="T140" s="215">
        <f>S140*H140</f>
        <v>7.9799999999999995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6" t="s">
        <v>164</v>
      </c>
      <c r="AT140" s="216" t="s">
        <v>159</v>
      </c>
      <c r="AU140" s="216" t="s">
        <v>88</v>
      </c>
      <c r="AY140" s="18" t="s">
        <v>157</v>
      </c>
      <c r="BE140" s="217">
        <f>IF(N140="základní",J140,0)</f>
        <v>0</v>
      </c>
      <c r="BF140" s="217">
        <f>IF(N140="snížená",J140,0)</f>
        <v>0</v>
      </c>
      <c r="BG140" s="217">
        <f>IF(N140="zákl. přenesená",J140,0)</f>
        <v>0</v>
      </c>
      <c r="BH140" s="217">
        <f>IF(N140="sníž. přenesená",J140,0)</f>
        <v>0</v>
      </c>
      <c r="BI140" s="217">
        <f>IF(N140="nulová",J140,0)</f>
        <v>0</v>
      </c>
      <c r="BJ140" s="18" t="s">
        <v>86</v>
      </c>
      <c r="BK140" s="217">
        <f>ROUND(I140*H140,2)</f>
        <v>0</v>
      </c>
      <c r="BL140" s="18" t="s">
        <v>164</v>
      </c>
      <c r="BM140" s="216" t="s">
        <v>2984</v>
      </c>
    </row>
    <row r="141" s="2" customFormat="1">
      <c r="A141" s="39"/>
      <c r="B141" s="40"/>
      <c r="C141" s="41"/>
      <c r="D141" s="218" t="s">
        <v>166</v>
      </c>
      <c r="E141" s="41"/>
      <c r="F141" s="219" t="s">
        <v>2985</v>
      </c>
      <c r="G141" s="41"/>
      <c r="H141" s="41"/>
      <c r="I141" s="220"/>
      <c r="J141" s="41"/>
      <c r="K141" s="41"/>
      <c r="L141" s="45"/>
      <c r="M141" s="221"/>
      <c r="N141" s="222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166</v>
      </c>
      <c r="AU141" s="18" t="s">
        <v>88</v>
      </c>
    </row>
    <row r="142" s="13" customFormat="1">
      <c r="A142" s="13"/>
      <c r="B142" s="225"/>
      <c r="C142" s="226"/>
      <c r="D142" s="223" t="s">
        <v>170</v>
      </c>
      <c r="E142" s="227" t="s">
        <v>19</v>
      </c>
      <c r="F142" s="228" t="s">
        <v>2986</v>
      </c>
      <c r="G142" s="226"/>
      <c r="H142" s="229">
        <v>41</v>
      </c>
      <c r="I142" s="230"/>
      <c r="J142" s="226"/>
      <c r="K142" s="226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170</v>
      </c>
      <c r="AU142" s="235" t="s">
        <v>88</v>
      </c>
      <c r="AV142" s="13" t="s">
        <v>88</v>
      </c>
      <c r="AW142" s="13" t="s">
        <v>37</v>
      </c>
      <c r="AX142" s="13" t="s">
        <v>78</v>
      </c>
      <c r="AY142" s="235" t="s">
        <v>157</v>
      </c>
    </row>
    <row r="143" s="13" customFormat="1">
      <c r="A143" s="13"/>
      <c r="B143" s="225"/>
      <c r="C143" s="226"/>
      <c r="D143" s="223" t="s">
        <v>170</v>
      </c>
      <c r="E143" s="227" t="s">
        <v>19</v>
      </c>
      <c r="F143" s="228" t="s">
        <v>2987</v>
      </c>
      <c r="G143" s="226"/>
      <c r="H143" s="229">
        <v>92</v>
      </c>
      <c r="I143" s="230"/>
      <c r="J143" s="226"/>
      <c r="K143" s="226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170</v>
      </c>
      <c r="AU143" s="235" t="s">
        <v>88</v>
      </c>
      <c r="AV143" s="13" t="s">
        <v>88</v>
      </c>
      <c r="AW143" s="13" t="s">
        <v>37</v>
      </c>
      <c r="AX143" s="13" t="s">
        <v>78</v>
      </c>
      <c r="AY143" s="235" t="s">
        <v>157</v>
      </c>
    </row>
    <row r="144" s="2" customFormat="1" ht="21.75" customHeight="1">
      <c r="A144" s="39"/>
      <c r="B144" s="40"/>
      <c r="C144" s="205" t="s">
        <v>290</v>
      </c>
      <c r="D144" s="205" t="s">
        <v>159</v>
      </c>
      <c r="E144" s="206" t="s">
        <v>2988</v>
      </c>
      <c r="F144" s="207" t="s">
        <v>2989</v>
      </c>
      <c r="G144" s="208" t="s">
        <v>271</v>
      </c>
      <c r="H144" s="209">
        <v>66</v>
      </c>
      <c r="I144" s="210"/>
      <c r="J144" s="211">
        <f>ROUND(I144*H144,2)</f>
        <v>0</v>
      </c>
      <c r="K144" s="207" t="s">
        <v>163</v>
      </c>
      <c r="L144" s="45"/>
      <c r="M144" s="212" t="s">
        <v>19</v>
      </c>
      <c r="N144" s="213" t="s">
        <v>49</v>
      </c>
      <c r="O144" s="85"/>
      <c r="P144" s="214">
        <f>O144*H144</f>
        <v>0</v>
      </c>
      <c r="Q144" s="214">
        <v>0</v>
      </c>
      <c r="R144" s="214">
        <f>Q144*H144</f>
        <v>0</v>
      </c>
      <c r="S144" s="214">
        <v>0.16500000000000001</v>
      </c>
      <c r="T144" s="215">
        <f>S144*H144</f>
        <v>10.890000000000001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6" t="s">
        <v>164</v>
      </c>
      <c r="AT144" s="216" t="s">
        <v>159</v>
      </c>
      <c r="AU144" s="216" t="s">
        <v>88</v>
      </c>
      <c r="AY144" s="18" t="s">
        <v>157</v>
      </c>
      <c r="BE144" s="217">
        <f>IF(N144="základní",J144,0)</f>
        <v>0</v>
      </c>
      <c r="BF144" s="217">
        <f>IF(N144="snížená",J144,0)</f>
        <v>0</v>
      </c>
      <c r="BG144" s="217">
        <f>IF(N144="zákl. přenesená",J144,0)</f>
        <v>0</v>
      </c>
      <c r="BH144" s="217">
        <f>IF(N144="sníž. přenesená",J144,0)</f>
        <v>0</v>
      </c>
      <c r="BI144" s="217">
        <f>IF(N144="nulová",J144,0)</f>
        <v>0</v>
      </c>
      <c r="BJ144" s="18" t="s">
        <v>86</v>
      </c>
      <c r="BK144" s="217">
        <f>ROUND(I144*H144,2)</f>
        <v>0</v>
      </c>
      <c r="BL144" s="18" t="s">
        <v>164</v>
      </c>
      <c r="BM144" s="216" t="s">
        <v>2990</v>
      </c>
    </row>
    <row r="145" s="2" customFormat="1">
      <c r="A145" s="39"/>
      <c r="B145" s="40"/>
      <c r="C145" s="41"/>
      <c r="D145" s="218" t="s">
        <v>166</v>
      </c>
      <c r="E145" s="41"/>
      <c r="F145" s="219" t="s">
        <v>2991</v>
      </c>
      <c r="G145" s="41"/>
      <c r="H145" s="41"/>
      <c r="I145" s="220"/>
      <c r="J145" s="41"/>
      <c r="K145" s="41"/>
      <c r="L145" s="45"/>
      <c r="M145" s="221"/>
      <c r="N145" s="222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166</v>
      </c>
      <c r="AU145" s="18" t="s">
        <v>88</v>
      </c>
    </row>
    <row r="146" s="13" customFormat="1">
      <c r="A146" s="13"/>
      <c r="B146" s="225"/>
      <c r="C146" s="226"/>
      <c r="D146" s="223" t="s">
        <v>170</v>
      </c>
      <c r="E146" s="227" t="s">
        <v>19</v>
      </c>
      <c r="F146" s="228" t="s">
        <v>2992</v>
      </c>
      <c r="G146" s="226"/>
      <c r="H146" s="229">
        <v>66</v>
      </c>
      <c r="I146" s="230"/>
      <c r="J146" s="226"/>
      <c r="K146" s="226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170</v>
      </c>
      <c r="AU146" s="235" t="s">
        <v>88</v>
      </c>
      <c r="AV146" s="13" t="s">
        <v>88</v>
      </c>
      <c r="AW146" s="13" t="s">
        <v>37</v>
      </c>
      <c r="AX146" s="13" t="s">
        <v>78</v>
      </c>
      <c r="AY146" s="235" t="s">
        <v>157</v>
      </c>
    </row>
    <row r="147" s="2" customFormat="1" ht="16.5" customHeight="1">
      <c r="A147" s="39"/>
      <c r="B147" s="40"/>
      <c r="C147" s="205" t="s">
        <v>7</v>
      </c>
      <c r="D147" s="205" t="s">
        <v>159</v>
      </c>
      <c r="E147" s="206" t="s">
        <v>2993</v>
      </c>
      <c r="F147" s="207" t="s">
        <v>2994</v>
      </c>
      <c r="G147" s="208" t="s">
        <v>320</v>
      </c>
      <c r="H147" s="209">
        <v>30</v>
      </c>
      <c r="I147" s="210"/>
      <c r="J147" s="211">
        <f>ROUND(I147*H147,2)</f>
        <v>0</v>
      </c>
      <c r="K147" s="207" t="s">
        <v>163</v>
      </c>
      <c r="L147" s="45"/>
      <c r="M147" s="212" t="s">
        <v>19</v>
      </c>
      <c r="N147" s="213" t="s">
        <v>49</v>
      </c>
      <c r="O147" s="85"/>
      <c r="P147" s="214">
        <f>O147*H147</f>
        <v>0</v>
      </c>
      <c r="Q147" s="214">
        <v>0</v>
      </c>
      <c r="R147" s="214">
        <f>Q147*H147</f>
        <v>0</v>
      </c>
      <c r="S147" s="214">
        <v>0.00248</v>
      </c>
      <c r="T147" s="215">
        <f>S147*H147</f>
        <v>0.074399999999999994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16" t="s">
        <v>164</v>
      </c>
      <c r="AT147" s="216" t="s">
        <v>159</v>
      </c>
      <c r="AU147" s="216" t="s">
        <v>88</v>
      </c>
      <c r="AY147" s="18" t="s">
        <v>157</v>
      </c>
      <c r="BE147" s="217">
        <f>IF(N147="základní",J147,0)</f>
        <v>0</v>
      </c>
      <c r="BF147" s="217">
        <f>IF(N147="snížená",J147,0)</f>
        <v>0</v>
      </c>
      <c r="BG147" s="217">
        <f>IF(N147="zákl. přenesená",J147,0)</f>
        <v>0</v>
      </c>
      <c r="BH147" s="217">
        <f>IF(N147="sníž. přenesená",J147,0)</f>
        <v>0</v>
      </c>
      <c r="BI147" s="217">
        <f>IF(N147="nulová",J147,0)</f>
        <v>0</v>
      </c>
      <c r="BJ147" s="18" t="s">
        <v>86</v>
      </c>
      <c r="BK147" s="217">
        <f>ROUND(I147*H147,2)</f>
        <v>0</v>
      </c>
      <c r="BL147" s="18" t="s">
        <v>164</v>
      </c>
      <c r="BM147" s="216" t="s">
        <v>2995</v>
      </c>
    </row>
    <row r="148" s="2" customFormat="1">
      <c r="A148" s="39"/>
      <c r="B148" s="40"/>
      <c r="C148" s="41"/>
      <c r="D148" s="218" t="s">
        <v>166</v>
      </c>
      <c r="E148" s="41"/>
      <c r="F148" s="219" t="s">
        <v>2996</v>
      </c>
      <c r="G148" s="41"/>
      <c r="H148" s="41"/>
      <c r="I148" s="220"/>
      <c r="J148" s="41"/>
      <c r="K148" s="41"/>
      <c r="L148" s="45"/>
      <c r="M148" s="221"/>
      <c r="N148" s="222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166</v>
      </c>
      <c r="AU148" s="18" t="s">
        <v>88</v>
      </c>
    </row>
    <row r="149" s="13" customFormat="1">
      <c r="A149" s="13"/>
      <c r="B149" s="225"/>
      <c r="C149" s="226"/>
      <c r="D149" s="223" t="s">
        <v>170</v>
      </c>
      <c r="E149" s="227" t="s">
        <v>19</v>
      </c>
      <c r="F149" s="228" t="s">
        <v>2997</v>
      </c>
      <c r="G149" s="226"/>
      <c r="H149" s="229">
        <v>30</v>
      </c>
      <c r="I149" s="230"/>
      <c r="J149" s="226"/>
      <c r="K149" s="226"/>
      <c r="L149" s="231"/>
      <c r="M149" s="232"/>
      <c r="N149" s="233"/>
      <c r="O149" s="233"/>
      <c r="P149" s="233"/>
      <c r="Q149" s="233"/>
      <c r="R149" s="233"/>
      <c r="S149" s="233"/>
      <c r="T149" s="23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5" t="s">
        <v>170</v>
      </c>
      <c r="AU149" s="235" t="s">
        <v>88</v>
      </c>
      <c r="AV149" s="13" t="s">
        <v>88</v>
      </c>
      <c r="AW149" s="13" t="s">
        <v>37</v>
      </c>
      <c r="AX149" s="13" t="s">
        <v>78</v>
      </c>
      <c r="AY149" s="235" t="s">
        <v>157</v>
      </c>
    </row>
    <row r="150" s="12" customFormat="1" ht="22.8" customHeight="1">
      <c r="A150" s="12"/>
      <c r="B150" s="189"/>
      <c r="C150" s="190"/>
      <c r="D150" s="191" t="s">
        <v>77</v>
      </c>
      <c r="E150" s="203" t="s">
        <v>910</v>
      </c>
      <c r="F150" s="203" t="s">
        <v>911</v>
      </c>
      <c r="G150" s="190"/>
      <c r="H150" s="190"/>
      <c r="I150" s="193"/>
      <c r="J150" s="204">
        <f>BK150</f>
        <v>0</v>
      </c>
      <c r="K150" s="190"/>
      <c r="L150" s="195"/>
      <c r="M150" s="196"/>
      <c r="N150" s="197"/>
      <c r="O150" s="197"/>
      <c r="P150" s="198">
        <f>SUM(P151:P161)</f>
        <v>0</v>
      </c>
      <c r="Q150" s="197"/>
      <c r="R150" s="198">
        <f>SUM(R151:R161)</f>
        <v>0</v>
      </c>
      <c r="S150" s="197"/>
      <c r="T150" s="199">
        <f>SUM(T151:T161)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0" t="s">
        <v>86</v>
      </c>
      <c r="AT150" s="201" t="s">
        <v>77</v>
      </c>
      <c r="AU150" s="201" t="s">
        <v>86</v>
      </c>
      <c r="AY150" s="200" t="s">
        <v>157</v>
      </c>
      <c r="BK150" s="202">
        <f>SUM(BK151:BK161)</f>
        <v>0</v>
      </c>
    </row>
    <row r="151" s="2" customFormat="1" ht="16.5" customHeight="1">
      <c r="A151" s="39"/>
      <c r="B151" s="40"/>
      <c r="C151" s="205" t="s">
        <v>300</v>
      </c>
      <c r="D151" s="205" t="s">
        <v>159</v>
      </c>
      <c r="E151" s="206" t="s">
        <v>913</v>
      </c>
      <c r="F151" s="207" t="s">
        <v>914</v>
      </c>
      <c r="G151" s="208" t="s">
        <v>223</v>
      </c>
      <c r="H151" s="209">
        <v>18.943999999999999</v>
      </c>
      <c r="I151" s="210"/>
      <c r="J151" s="211">
        <f>ROUND(I151*H151,2)</f>
        <v>0</v>
      </c>
      <c r="K151" s="207" t="s">
        <v>163</v>
      </c>
      <c r="L151" s="45"/>
      <c r="M151" s="212" t="s">
        <v>19</v>
      </c>
      <c r="N151" s="213" t="s">
        <v>49</v>
      </c>
      <c r="O151" s="85"/>
      <c r="P151" s="214">
        <f>O151*H151</f>
        <v>0</v>
      </c>
      <c r="Q151" s="214">
        <v>0</v>
      </c>
      <c r="R151" s="214">
        <f>Q151*H151</f>
        <v>0</v>
      </c>
      <c r="S151" s="214">
        <v>0</v>
      </c>
      <c r="T151" s="215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16" t="s">
        <v>164</v>
      </c>
      <c r="AT151" s="216" t="s">
        <v>159</v>
      </c>
      <c r="AU151" s="216" t="s">
        <v>88</v>
      </c>
      <c r="AY151" s="18" t="s">
        <v>157</v>
      </c>
      <c r="BE151" s="217">
        <f>IF(N151="základní",J151,0)</f>
        <v>0</v>
      </c>
      <c r="BF151" s="217">
        <f>IF(N151="snížená",J151,0)</f>
        <v>0</v>
      </c>
      <c r="BG151" s="217">
        <f>IF(N151="zákl. přenesená",J151,0)</f>
        <v>0</v>
      </c>
      <c r="BH151" s="217">
        <f>IF(N151="sníž. přenesená",J151,0)</f>
        <v>0</v>
      </c>
      <c r="BI151" s="217">
        <f>IF(N151="nulová",J151,0)</f>
        <v>0</v>
      </c>
      <c r="BJ151" s="18" t="s">
        <v>86</v>
      </c>
      <c r="BK151" s="217">
        <f>ROUND(I151*H151,2)</f>
        <v>0</v>
      </c>
      <c r="BL151" s="18" t="s">
        <v>164</v>
      </c>
      <c r="BM151" s="216" t="s">
        <v>2998</v>
      </c>
    </row>
    <row r="152" s="2" customFormat="1">
      <c r="A152" s="39"/>
      <c r="B152" s="40"/>
      <c r="C152" s="41"/>
      <c r="D152" s="218" t="s">
        <v>166</v>
      </c>
      <c r="E152" s="41"/>
      <c r="F152" s="219" t="s">
        <v>916</v>
      </c>
      <c r="G152" s="41"/>
      <c r="H152" s="41"/>
      <c r="I152" s="220"/>
      <c r="J152" s="41"/>
      <c r="K152" s="41"/>
      <c r="L152" s="45"/>
      <c r="M152" s="221"/>
      <c r="N152" s="222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166</v>
      </c>
      <c r="AU152" s="18" t="s">
        <v>88</v>
      </c>
    </row>
    <row r="153" s="2" customFormat="1" ht="21.75" customHeight="1">
      <c r="A153" s="39"/>
      <c r="B153" s="40"/>
      <c r="C153" s="205" t="s">
        <v>306</v>
      </c>
      <c r="D153" s="205" t="s">
        <v>159</v>
      </c>
      <c r="E153" s="206" t="s">
        <v>918</v>
      </c>
      <c r="F153" s="207" t="s">
        <v>919</v>
      </c>
      <c r="G153" s="208" t="s">
        <v>223</v>
      </c>
      <c r="H153" s="209">
        <v>18.943999999999999</v>
      </c>
      <c r="I153" s="210"/>
      <c r="J153" s="211">
        <f>ROUND(I153*H153,2)</f>
        <v>0</v>
      </c>
      <c r="K153" s="207" t="s">
        <v>163</v>
      </c>
      <c r="L153" s="45"/>
      <c r="M153" s="212" t="s">
        <v>19</v>
      </c>
      <c r="N153" s="213" t="s">
        <v>49</v>
      </c>
      <c r="O153" s="85"/>
      <c r="P153" s="214">
        <f>O153*H153</f>
        <v>0</v>
      </c>
      <c r="Q153" s="214">
        <v>0</v>
      </c>
      <c r="R153" s="214">
        <f>Q153*H153</f>
        <v>0</v>
      </c>
      <c r="S153" s="214">
        <v>0</v>
      </c>
      <c r="T153" s="215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16" t="s">
        <v>164</v>
      </c>
      <c r="AT153" s="216" t="s">
        <v>159</v>
      </c>
      <c r="AU153" s="216" t="s">
        <v>88</v>
      </c>
      <c r="AY153" s="18" t="s">
        <v>157</v>
      </c>
      <c r="BE153" s="217">
        <f>IF(N153="základní",J153,0)</f>
        <v>0</v>
      </c>
      <c r="BF153" s="217">
        <f>IF(N153="snížená",J153,0)</f>
        <v>0</v>
      </c>
      <c r="BG153" s="217">
        <f>IF(N153="zákl. přenesená",J153,0)</f>
        <v>0</v>
      </c>
      <c r="BH153" s="217">
        <f>IF(N153="sníž. přenesená",J153,0)</f>
        <v>0</v>
      </c>
      <c r="BI153" s="217">
        <f>IF(N153="nulová",J153,0)</f>
        <v>0</v>
      </c>
      <c r="BJ153" s="18" t="s">
        <v>86</v>
      </c>
      <c r="BK153" s="217">
        <f>ROUND(I153*H153,2)</f>
        <v>0</v>
      </c>
      <c r="BL153" s="18" t="s">
        <v>164</v>
      </c>
      <c r="BM153" s="216" t="s">
        <v>2999</v>
      </c>
    </row>
    <row r="154" s="2" customFormat="1">
      <c r="A154" s="39"/>
      <c r="B154" s="40"/>
      <c r="C154" s="41"/>
      <c r="D154" s="218" t="s">
        <v>166</v>
      </c>
      <c r="E154" s="41"/>
      <c r="F154" s="219" t="s">
        <v>921</v>
      </c>
      <c r="G154" s="41"/>
      <c r="H154" s="41"/>
      <c r="I154" s="220"/>
      <c r="J154" s="41"/>
      <c r="K154" s="41"/>
      <c r="L154" s="45"/>
      <c r="M154" s="221"/>
      <c r="N154" s="222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166</v>
      </c>
      <c r="AU154" s="18" t="s">
        <v>88</v>
      </c>
    </row>
    <row r="155" s="2" customFormat="1" ht="16.5" customHeight="1">
      <c r="A155" s="39"/>
      <c r="B155" s="40"/>
      <c r="C155" s="205" t="s">
        <v>311</v>
      </c>
      <c r="D155" s="205" t="s">
        <v>159</v>
      </c>
      <c r="E155" s="206" t="s">
        <v>923</v>
      </c>
      <c r="F155" s="207" t="s">
        <v>924</v>
      </c>
      <c r="G155" s="208" t="s">
        <v>223</v>
      </c>
      <c r="H155" s="209">
        <v>359.93599999999998</v>
      </c>
      <c r="I155" s="210"/>
      <c r="J155" s="211">
        <f>ROUND(I155*H155,2)</f>
        <v>0</v>
      </c>
      <c r="K155" s="207" t="s">
        <v>163</v>
      </c>
      <c r="L155" s="45"/>
      <c r="M155" s="212" t="s">
        <v>19</v>
      </c>
      <c r="N155" s="213" t="s">
        <v>49</v>
      </c>
      <c r="O155" s="85"/>
      <c r="P155" s="214">
        <f>O155*H155</f>
        <v>0</v>
      </c>
      <c r="Q155" s="214">
        <v>0</v>
      </c>
      <c r="R155" s="214">
        <f>Q155*H155</f>
        <v>0</v>
      </c>
      <c r="S155" s="214">
        <v>0</v>
      </c>
      <c r="T155" s="215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16" t="s">
        <v>164</v>
      </c>
      <c r="AT155" s="216" t="s">
        <v>159</v>
      </c>
      <c r="AU155" s="216" t="s">
        <v>88</v>
      </c>
      <c r="AY155" s="18" t="s">
        <v>157</v>
      </c>
      <c r="BE155" s="217">
        <f>IF(N155="základní",J155,0)</f>
        <v>0</v>
      </c>
      <c r="BF155" s="217">
        <f>IF(N155="snížená",J155,0)</f>
        <v>0</v>
      </c>
      <c r="BG155" s="217">
        <f>IF(N155="zákl. přenesená",J155,0)</f>
        <v>0</v>
      </c>
      <c r="BH155" s="217">
        <f>IF(N155="sníž. přenesená",J155,0)</f>
        <v>0</v>
      </c>
      <c r="BI155" s="217">
        <f>IF(N155="nulová",J155,0)</f>
        <v>0</v>
      </c>
      <c r="BJ155" s="18" t="s">
        <v>86</v>
      </c>
      <c r="BK155" s="217">
        <f>ROUND(I155*H155,2)</f>
        <v>0</v>
      </c>
      <c r="BL155" s="18" t="s">
        <v>164</v>
      </c>
      <c r="BM155" s="216" t="s">
        <v>3000</v>
      </c>
    </row>
    <row r="156" s="2" customFormat="1">
      <c r="A156" s="39"/>
      <c r="B156" s="40"/>
      <c r="C156" s="41"/>
      <c r="D156" s="218" t="s">
        <v>166</v>
      </c>
      <c r="E156" s="41"/>
      <c r="F156" s="219" t="s">
        <v>926</v>
      </c>
      <c r="G156" s="41"/>
      <c r="H156" s="41"/>
      <c r="I156" s="220"/>
      <c r="J156" s="41"/>
      <c r="K156" s="41"/>
      <c r="L156" s="45"/>
      <c r="M156" s="221"/>
      <c r="N156" s="222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166</v>
      </c>
      <c r="AU156" s="18" t="s">
        <v>88</v>
      </c>
    </row>
    <row r="157" s="13" customFormat="1">
      <c r="A157" s="13"/>
      <c r="B157" s="225"/>
      <c r="C157" s="226"/>
      <c r="D157" s="223" t="s">
        <v>170</v>
      </c>
      <c r="E157" s="226"/>
      <c r="F157" s="228" t="s">
        <v>3001</v>
      </c>
      <c r="G157" s="226"/>
      <c r="H157" s="229">
        <v>359.93599999999998</v>
      </c>
      <c r="I157" s="230"/>
      <c r="J157" s="226"/>
      <c r="K157" s="226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170</v>
      </c>
      <c r="AU157" s="235" t="s">
        <v>88</v>
      </c>
      <c r="AV157" s="13" t="s">
        <v>88</v>
      </c>
      <c r="AW157" s="13" t="s">
        <v>4</v>
      </c>
      <c r="AX157" s="13" t="s">
        <v>86</v>
      </c>
      <c r="AY157" s="235" t="s">
        <v>157</v>
      </c>
    </row>
    <row r="158" s="2" customFormat="1" ht="24.15" customHeight="1">
      <c r="A158" s="39"/>
      <c r="B158" s="40"/>
      <c r="C158" s="205" t="s">
        <v>317</v>
      </c>
      <c r="D158" s="205" t="s">
        <v>159</v>
      </c>
      <c r="E158" s="206" t="s">
        <v>3002</v>
      </c>
      <c r="F158" s="207" t="s">
        <v>3003</v>
      </c>
      <c r="G158" s="208" t="s">
        <v>223</v>
      </c>
      <c r="H158" s="209">
        <v>10.964</v>
      </c>
      <c r="I158" s="210"/>
      <c r="J158" s="211">
        <f>ROUND(I158*H158,2)</f>
        <v>0</v>
      </c>
      <c r="K158" s="207" t="s">
        <v>163</v>
      </c>
      <c r="L158" s="45"/>
      <c r="M158" s="212" t="s">
        <v>19</v>
      </c>
      <c r="N158" s="213" t="s">
        <v>49</v>
      </c>
      <c r="O158" s="85"/>
      <c r="P158" s="214">
        <f>O158*H158</f>
        <v>0</v>
      </c>
      <c r="Q158" s="214">
        <v>0</v>
      </c>
      <c r="R158" s="214">
        <f>Q158*H158</f>
        <v>0</v>
      </c>
      <c r="S158" s="214">
        <v>0</v>
      </c>
      <c r="T158" s="215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16" t="s">
        <v>164</v>
      </c>
      <c r="AT158" s="216" t="s">
        <v>159</v>
      </c>
      <c r="AU158" s="216" t="s">
        <v>88</v>
      </c>
      <c r="AY158" s="18" t="s">
        <v>157</v>
      </c>
      <c r="BE158" s="217">
        <f>IF(N158="základní",J158,0)</f>
        <v>0</v>
      </c>
      <c r="BF158" s="217">
        <f>IF(N158="snížená",J158,0)</f>
        <v>0</v>
      </c>
      <c r="BG158" s="217">
        <f>IF(N158="zákl. přenesená",J158,0)</f>
        <v>0</v>
      </c>
      <c r="BH158" s="217">
        <f>IF(N158="sníž. přenesená",J158,0)</f>
        <v>0</v>
      </c>
      <c r="BI158" s="217">
        <f>IF(N158="nulová",J158,0)</f>
        <v>0</v>
      </c>
      <c r="BJ158" s="18" t="s">
        <v>86</v>
      </c>
      <c r="BK158" s="217">
        <f>ROUND(I158*H158,2)</f>
        <v>0</v>
      </c>
      <c r="BL158" s="18" t="s">
        <v>164</v>
      </c>
      <c r="BM158" s="216" t="s">
        <v>3004</v>
      </c>
    </row>
    <row r="159" s="2" customFormat="1">
      <c r="A159" s="39"/>
      <c r="B159" s="40"/>
      <c r="C159" s="41"/>
      <c r="D159" s="218" t="s">
        <v>166</v>
      </c>
      <c r="E159" s="41"/>
      <c r="F159" s="219" t="s">
        <v>3005</v>
      </c>
      <c r="G159" s="41"/>
      <c r="H159" s="41"/>
      <c r="I159" s="220"/>
      <c r="J159" s="41"/>
      <c r="K159" s="41"/>
      <c r="L159" s="45"/>
      <c r="M159" s="221"/>
      <c r="N159" s="222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166</v>
      </c>
      <c r="AU159" s="18" t="s">
        <v>88</v>
      </c>
    </row>
    <row r="160" s="2" customFormat="1" ht="24.15" customHeight="1">
      <c r="A160" s="39"/>
      <c r="B160" s="40"/>
      <c r="C160" s="205" t="s">
        <v>323</v>
      </c>
      <c r="D160" s="205" t="s">
        <v>159</v>
      </c>
      <c r="E160" s="206" t="s">
        <v>929</v>
      </c>
      <c r="F160" s="207" t="s">
        <v>930</v>
      </c>
      <c r="G160" s="208" t="s">
        <v>223</v>
      </c>
      <c r="H160" s="209">
        <v>7.9800000000000004</v>
      </c>
      <c r="I160" s="210"/>
      <c r="J160" s="211">
        <f>ROUND(I160*H160,2)</f>
        <v>0</v>
      </c>
      <c r="K160" s="207" t="s">
        <v>163</v>
      </c>
      <c r="L160" s="45"/>
      <c r="M160" s="212" t="s">
        <v>19</v>
      </c>
      <c r="N160" s="213" t="s">
        <v>49</v>
      </c>
      <c r="O160" s="85"/>
      <c r="P160" s="214">
        <f>O160*H160</f>
        <v>0</v>
      </c>
      <c r="Q160" s="214">
        <v>0</v>
      </c>
      <c r="R160" s="214">
        <f>Q160*H160</f>
        <v>0</v>
      </c>
      <c r="S160" s="214">
        <v>0</v>
      </c>
      <c r="T160" s="215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16" t="s">
        <v>164</v>
      </c>
      <c r="AT160" s="216" t="s">
        <v>159</v>
      </c>
      <c r="AU160" s="216" t="s">
        <v>88</v>
      </c>
      <c r="AY160" s="18" t="s">
        <v>157</v>
      </c>
      <c r="BE160" s="217">
        <f>IF(N160="základní",J160,0)</f>
        <v>0</v>
      </c>
      <c r="BF160" s="217">
        <f>IF(N160="snížená",J160,0)</f>
        <v>0</v>
      </c>
      <c r="BG160" s="217">
        <f>IF(N160="zákl. přenesená",J160,0)</f>
        <v>0</v>
      </c>
      <c r="BH160" s="217">
        <f>IF(N160="sníž. přenesená",J160,0)</f>
        <v>0</v>
      </c>
      <c r="BI160" s="217">
        <f>IF(N160="nulová",J160,0)</f>
        <v>0</v>
      </c>
      <c r="BJ160" s="18" t="s">
        <v>86</v>
      </c>
      <c r="BK160" s="217">
        <f>ROUND(I160*H160,2)</f>
        <v>0</v>
      </c>
      <c r="BL160" s="18" t="s">
        <v>164</v>
      </c>
      <c r="BM160" s="216" t="s">
        <v>3006</v>
      </c>
    </row>
    <row r="161" s="2" customFormat="1">
      <c r="A161" s="39"/>
      <c r="B161" s="40"/>
      <c r="C161" s="41"/>
      <c r="D161" s="218" t="s">
        <v>166</v>
      </c>
      <c r="E161" s="41"/>
      <c r="F161" s="219" t="s">
        <v>932</v>
      </c>
      <c r="G161" s="41"/>
      <c r="H161" s="41"/>
      <c r="I161" s="220"/>
      <c r="J161" s="41"/>
      <c r="K161" s="41"/>
      <c r="L161" s="45"/>
      <c r="M161" s="221"/>
      <c r="N161" s="222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166</v>
      </c>
      <c r="AU161" s="18" t="s">
        <v>88</v>
      </c>
    </row>
    <row r="162" s="12" customFormat="1" ht="22.8" customHeight="1">
      <c r="A162" s="12"/>
      <c r="B162" s="189"/>
      <c r="C162" s="190"/>
      <c r="D162" s="191" t="s">
        <v>77</v>
      </c>
      <c r="E162" s="203" t="s">
        <v>938</v>
      </c>
      <c r="F162" s="203" t="s">
        <v>939</v>
      </c>
      <c r="G162" s="190"/>
      <c r="H162" s="190"/>
      <c r="I162" s="193"/>
      <c r="J162" s="204">
        <f>BK162</f>
        <v>0</v>
      </c>
      <c r="K162" s="190"/>
      <c r="L162" s="195"/>
      <c r="M162" s="196"/>
      <c r="N162" s="197"/>
      <c r="O162" s="197"/>
      <c r="P162" s="198">
        <f>SUM(P163:P164)</f>
        <v>0</v>
      </c>
      <c r="Q162" s="197"/>
      <c r="R162" s="198">
        <f>SUM(R163:R164)</f>
        <v>0</v>
      </c>
      <c r="S162" s="197"/>
      <c r="T162" s="199">
        <f>SUM(T163:T164)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0" t="s">
        <v>86</v>
      </c>
      <c r="AT162" s="201" t="s">
        <v>77</v>
      </c>
      <c r="AU162" s="201" t="s">
        <v>86</v>
      </c>
      <c r="AY162" s="200" t="s">
        <v>157</v>
      </c>
      <c r="BK162" s="202">
        <f>SUM(BK163:BK164)</f>
        <v>0</v>
      </c>
    </row>
    <row r="163" s="2" customFormat="1" ht="24.15" customHeight="1">
      <c r="A163" s="39"/>
      <c r="B163" s="40"/>
      <c r="C163" s="205" t="s">
        <v>329</v>
      </c>
      <c r="D163" s="205" t="s">
        <v>159</v>
      </c>
      <c r="E163" s="206" t="s">
        <v>3007</v>
      </c>
      <c r="F163" s="207" t="s">
        <v>3008</v>
      </c>
      <c r="G163" s="208" t="s">
        <v>223</v>
      </c>
      <c r="H163" s="209">
        <v>52.185000000000002</v>
      </c>
      <c r="I163" s="210"/>
      <c r="J163" s="211">
        <f>ROUND(I163*H163,2)</f>
        <v>0</v>
      </c>
      <c r="K163" s="207" t="s">
        <v>163</v>
      </c>
      <c r="L163" s="45"/>
      <c r="M163" s="212" t="s">
        <v>19</v>
      </c>
      <c r="N163" s="213" t="s">
        <v>49</v>
      </c>
      <c r="O163" s="85"/>
      <c r="P163" s="214">
        <f>O163*H163</f>
        <v>0</v>
      </c>
      <c r="Q163" s="214">
        <v>0</v>
      </c>
      <c r="R163" s="214">
        <f>Q163*H163</f>
        <v>0</v>
      </c>
      <c r="S163" s="214">
        <v>0</v>
      </c>
      <c r="T163" s="215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16" t="s">
        <v>164</v>
      </c>
      <c r="AT163" s="216" t="s">
        <v>159</v>
      </c>
      <c r="AU163" s="216" t="s">
        <v>88</v>
      </c>
      <c r="AY163" s="18" t="s">
        <v>157</v>
      </c>
      <c r="BE163" s="217">
        <f>IF(N163="základní",J163,0)</f>
        <v>0</v>
      </c>
      <c r="BF163" s="217">
        <f>IF(N163="snížená",J163,0)</f>
        <v>0</v>
      </c>
      <c r="BG163" s="217">
        <f>IF(N163="zákl. přenesená",J163,0)</f>
        <v>0</v>
      </c>
      <c r="BH163" s="217">
        <f>IF(N163="sníž. přenesená",J163,0)</f>
        <v>0</v>
      </c>
      <c r="BI163" s="217">
        <f>IF(N163="nulová",J163,0)</f>
        <v>0</v>
      </c>
      <c r="BJ163" s="18" t="s">
        <v>86</v>
      </c>
      <c r="BK163" s="217">
        <f>ROUND(I163*H163,2)</f>
        <v>0</v>
      </c>
      <c r="BL163" s="18" t="s">
        <v>164</v>
      </c>
      <c r="BM163" s="216" t="s">
        <v>3009</v>
      </c>
    </row>
    <row r="164" s="2" customFormat="1">
      <c r="A164" s="39"/>
      <c r="B164" s="40"/>
      <c r="C164" s="41"/>
      <c r="D164" s="218" t="s">
        <v>166</v>
      </c>
      <c r="E164" s="41"/>
      <c r="F164" s="219" t="s">
        <v>3010</v>
      </c>
      <c r="G164" s="41"/>
      <c r="H164" s="41"/>
      <c r="I164" s="220"/>
      <c r="J164" s="41"/>
      <c r="K164" s="41"/>
      <c r="L164" s="45"/>
      <c r="M164" s="260"/>
      <c r="N164" s="261"/>
      <c r="O164" s="262"/>
      <c r="P164" s="262"/>
      <c r="Q164" s="262"/>
      <c r="R164" s="262"/>
      <c r="S164" s="262"/>
      <c r="T164" s="26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166</v>
      </c>
      <c r="AU164" s="18" t="s">
        <v>88</v>
      </c>
    </row>
    <row r="165" s="2" customFormat="1" ht="6.96" customHeight="1">
      <c r="A165" s="39"/>
      <c r="B165" s="60"/>
      <c r="C165" s="61"/>
      <c r="D165" s="61"/>
      <c r="E165" s="61"/>
      <c r="F165" s="61"/>
      <c r="G165" s="61"/>
      <c r="H165" s="61"/>
      <c r="I165" s="61"/>
      <c r="J165" s="61"/>
      <c r="K165" s="61"/>
      <c r="L165" s="45"/>
      <c r="M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</row>
  </sheetData>
  <sheetProtection sheet="1" autoFilter="0" formatColumns="0" formatRows="0" objects="1" scenarios="1" spinCount="100000" saltValue="S+JWncSonWq6FJSur1EDyRWuGCpx2/+yq38zqGnlwKcisj1d9zfPw6A6snn2rLRi1aFMyhqXlcbgj5QcSTtP1A==" hashValue="vdgOO9QyIxXE702hQ7GQJIzNJFgV1n/ikL5QLLg9+RZ8rgEnnwB5QEZXKUMF+EygJttAQK3w+AQGOrDi4/I0lQ==" algorithmName="SHA-512" password="CC35"/>
  <autoFilter ref="C85:K164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5_01/131212532"/>
    <hyperlink ref="F94" r:id="rId2" display="https://podminky.urs.cz/item/CS_URS_2025_01/162751117"/>
    <hyperlink ref="F97" r:id="rId3" display="https://podminky.urs.cz/item/CS_URS_2025_01/162751119"/>
    <hyperlink ref="F100" r:id="rId4" display="https://podminky.urs.cz/item/CS_URS_2025_01/171201231"/>
    <hyperlink ref="F105" r:id="rId5" display="https://podminky.urs.cz/item/CS_URS_2025_01/275313611"/>
    <hyperlink ref="F108" r:id="rId6" display="https://podminky.urs.cz/item/CS_URS_2025_01/338171113"/>
    <hyperlink ref="F115" r:id="rId7" display="https://podminky.urs.cz/item/CS_URS_2025_01/348101210"/>
    <hyperlink ref="F120" r:id="rId8" display="https://podminky.urs.cz/item/CS_URS_2025_01/348101240"/>
    <hyperlink ref="F128" r:id="rId9" display="https://podminky.urs.cz/item/CS_URS_2025_01/348181113"/>
    <hyperlink ref="F134" r:id="rId10" display="https://podminky.urs.cz/item/CS_URS_2025_01/348181119"/>
    <hyperlink ref="F141" r:id="rId11" display="https://podminky.urs.cz/item/CS_URS_2025_01/966003818"/>
    <hyperlink ref="F145" r:id="rId12" display="https://podminky.urs.cz/item/CS_URS_2025_01/966071711"/>
    <hyperlink ref="F148" r:id="rId13" display="https://podminky.urs.cz/item/CS_URS_2025_01/966071822"/>
    <hyperlink ref="F152" r:id="rId14" display="https://podminky.urs.cz/item/CS_URS_2025_01/997006012"/>
    <hyperlink ref="F154" r:id="rId15" display="https://podminky.urs.cz/item/CS_URS_2025_01/997006512"/>
    <hyperlink ref="F156" r:id="rId16" display="https://podminky.urs.cz/item/CS_URS_2025_01/997006519"/>
    <hyperlink ref="F159" r:id="rId17" display="https://podminky.urs.cz/item/CS_URS_2025_01/997013631"/>
    <hyperlink ref="F161" r:id="rId18" display="https://podminky.urs.cz/item/CS_URS_2025_01/997013811"/>
    <hyperlink ref="F164" r:id="rId19" display="https://podminky.urs.cz/item/CS_URS_2025_01/99823213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0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88</v>
      </c>
    </row>
    <row r="4" s="1" customFormat="1" ht="24.96" customHeight="1">
      <c r="B4" s="21"/>
      <c r="D4" s="131" t="s">
        <v>101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Letní amfiteátr Bílina Kyselka - WC, pokladna, oplocení a odvodnění jeviště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102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3011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10. 6. 2025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34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35</v>
      </c>
      <c r="F21" s="39"/>
      <c r="G21" s="39"/>
      <c r="H21" s="39"/>
      <c r="I21" s="133" t="s">
        <v>29</v>
      </c>
      <c r="J21" s="137" t="s">
        <v>36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38</v>
      </c>
      <c r="E23" s="39"/>
      <c r="F23" s="39"/>
      <c r="G23" s="39"/>
      <c r="H23" s="39"/>
      <c r="I23" s="133" t="s">
        <v>26</v>
      </c>
      <c r="J23" s="137" t="s">
        <v>39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40</v>
      </c>
      <c r="F24" s="39"/>
      <c r="G24" s="39"/>
      <c r="H24" s="39"/>
      <c r="I24" s="133" t="s">
        <v>29</v>
      </c>
      <c r="J24" s="137" t="s">
        <v>41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42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44</v>
      </c>
      <c r="E30" s="39"/>
      <c r="F30" s="39"/>
      <c r="G30" s="39"/>
      <c r="H30" s="39"/>
      <c r="I30" s="39"/>
      <c r="J30" s="145">
        <f>ROUND(J93,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46</v>
      </c>
      <c r="G32" s="39"/>
      <c r="H32" s="39"/>
      <c r="I32" s="146" t="s">
        <v>45</v>
      </c>
      <c r="J32" s="146" t="s">
        <v>47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48</v>
      </c>
      <c r="E33" s="133" t="s">
        <v>49</v>
      </c>
      <c r="F33" s="148">
        <f>ROUND((SUM(BE93:BE302)),  2)</f>
        <v>0</v>
      </c>
      <c r="G33" s="39"/>
      <c r="H33" s="39"/>
      <c r="I33" s="149">
        <v>0.20999999999999999</v>
      </c>
      <c r="J33" s="148">
        <f>ROUND(((SUM(BE93:BE302))*I33),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50</v>
      </c>
      <c r="F34" s="148">
        <f>ROUND((SUM(BF93:BF302)),  2)</f>
        <v>0</v>
      </c>
      <c r="G34" s="39"/>
      <c r="H34" s="39"/>
      <c r="I34" s="149">
        <v>0.12</v>
      </c>
      <c r="J34" s="148">
        <f>ROUND(((SUM(BF93:BF302))*I34),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51</v>
      </c>
      <c r="F35" s="148">
        <f>ROUND((SUM(BG93:BG302)),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52</v>
      </c>
      <c r="F36" s="148">
        <f>ROUND((SUM(BH93:BH302)),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53</v>
      </c>
      <c r="F37" s="148">
        <f>ROUND((SUM(BI93:BI302)),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54</v>
      </c>
      <c r="E39" s="152"/>
      <c r="F39" s="152"/>
      <c r="G39" s="153" t="s">
        <v>55</v>
      </c>
      <c r="H39" s="154" t="s">
        <v>56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104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Letní amfiteátr Bílina Kyselka - WC, pokladna, oplocení a odvodnění jeviště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102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104 - Odvodnění jeviště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Bílina, okr.Teplice</v>
      </c>
      <c r="G52" s="41"/>
      <c r="H52" s="41"/>
      <c r="I52" s="33" t="s">
        <v>23</v>
      </c>
      <c r="J52" s="73" t="str">
        <f>IF(J12="","",J12)</f>
        <v>10. 6. 2025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Bílina, Břežánská 50/4, Bílina</v>
      </c>
      <c r="G54" s="41"/>
      <c r="H54" s="41"/>
      <c r="I54" s="33" t="s">
        <v>33</v>
      </c>
      <c r="J54" s="37" t="str">
        <f>E21</f>
        <v>PS projekty s.r.o., 14.října 291/4, Teplice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40.0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>STAVINVEST KMS s.r.o., Studentská 285/22, Bílina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105</v>
      </c>
      <c r="D57" s="163"/>
      <c r="E57" s="163"/>
      <c r="F57" s="163"/>
      <c r="G57" s="163"/>
      <c r="H57" s="163"/>
      <c r="I57" s="163"/>
      <c r="J57" s="164" t="s">
        <v>106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76</v>
      </c>
      <c r="D59" s="41"/>
      <c r="E59" s="41"/>
      <c r="F59" s="41"/>
      <c r="G59" s="41"/>
      <c r="H59" s="41"/>
      <c r="I59" s="41"/>
      <c r="J59" s="103">
        <f>J93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107</v>
      </c>
    </row>
    <row r="60" s="9" customFormat="1" ht="24.96" customHeight="1">
      <c r="A60" s="9"/>
      <c r="B60" s="166"/>
      <c r="C60" s="167"/>
      <c r="D60" s="168" t="s">
        <v>108</v>
      </c>
      <c r="E60" s="169"/>
      <c r="F60" s="169"/>
      <c r="G60" s="169"/>
      <c r="H60" s="169"/>
      <c r="I60" s="169"/>
      <c r="J60" s="170">
        <f>J94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109</v>
      </c>
      <c r="E61" s="175"/>
      <c r="F61" s="175"/>
      <c r="G61" s="175"/>
      <c r="H61" s="175"/>
      <c r="I61" s="175"/>
      <c r="J61" s="176">
        <f>J95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110</v>
      </c>
      <c r="E62" s="175"/>
      <c r="F62" s="175"/>
      <c r="G62" s="175"/>
      <c r="H62" s="175"/>
      <c r="I62" s="175"/>
      <c r="J62" s="176">
        <f>J152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112</v>
      </c>
      <c r="E63" s="175"/>
      <c r="F63" s="175"/>
      <c r="G63" s="175"/>
      <c r="H63" s="175"/>
      <c r="I63" s="175"/>
      <c r="J63" s="176">
        <f>J169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113</v>
      </c>
      <c r="E64" s="175"/>
      <c r="F64" s="175"/>
      <c r="G64" s="175"/>
      <c r="H64" s="175"/>
      <c r="I64" s="175"/>
      <c r="J64" s="176">
        <f>J177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114</v>
      </c>
      <c r="E65" s="175"/>
      <c r="F65" s="175"/>
      <c r="G65" s="175"/>
      <c r="H65" s="175"/>
      <c r="I65" s="175"/>
      <c r="J65" s="176">
        <f>J186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115</v>
      </c>
      <c r="E66" s="175"/>
      <c r="F66" s="175"/>
      <c r="G66" s="175"/>
      <c r="H66" s="175"/>
      <c r="I66" s="175"/>
      <c r="J66" s="176">
        <f>J193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2"/>
      <c r="C67" s="173"/>
      <c r="D67" s="174" t="s">
        <v>117</v>
      </c>
      <c r="E67" s="175"/>
      <c r="F67" s="175"/>
      <c r="G67" s="175"/>
      <c r="H67" s="175"/>
      <c r="I67" s="175"/>
      <c r="J67" s="176">
        <f>J231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2"/>
      <c r="C68" s="173"/>
      <c r="D68" s="174" t="s">
        <v>118</v>
      </c>
      <c r="E68" s="175"/>
      <c r="F68" s="175"/>
      <c r="G68" s="175"/>
      <c r="H68" s="175"/>
      <c r="I68" s="175"/>
      <c r="J68" s="176">
        <f>J256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2"/>
      <c r="C69" s="173"/>
      <c r="D69" s="174" t="s">
        <v>119</v>
      </c>
      <c r="E69" s="175"/>
      <c r="F69" s="175"/>
      <c r="G69" s="175"/>
      <c r="H69" s="175"/>
      <c r="I69" s="175"/>
      <c r="J69" s="176">
        <f>J272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6"/>
      <c r="C70" s="167"/>
      <c r="D70" s="168" t="s">
        <v>120</v>
      </c>
      <c r="E70" s="169"/>
      <c r="F70" s="169"/>
      <c r="G70" s="169"/>
      <c r="H70" s="169"/>
      <c r="I70" s="169"/>
      <c r="J70" s="170">
        <f>J275</f>
        <v>0</v>
      </c>
      <c r="K70" s="167"/>
      <c r="L70" s="17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2"/>
      <c r="C71" s="173"/>
      <c r="D71" s="174" t="s">
        <v>121</v>
      </c>
      <c r="E71" s="175"/>
      <c r="F71" s="175"/>
      <c r="G71" s="175"/>
      <c r="H71" s="175"/>
      <c r="I71" s="175"/>
      <c r="J71" s="176">
        <f>J276</f>
        <v>0</v>
      </c>
      <c r="K71" s="173"/>
      <c r="L71" s="17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2"/>
      <c r="C72" s="173"/>
      <c r="D72" s="174" t="s">
        <v>124</v>
      </c>
      <c r="E72" s="175"/>
      <c r="F72" s="175"/>
      <c r="G72" s="175"/>
      <c r="H72" s="175"/>
      <c r="I72" s="175"/>
      <c r="J72" s="176">
        <f>J287</f>
        <v>0</v>
      </c>
      <c r="K72" s="173"/>
      <c r="L72" s="17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66"/>
      <c r="C73" s="167"/>
      <c r="D73" s="168" t="s">
        <v>141</v>
      </c>
      <c r="E73" s="169"/>
      <c r="F73" s="169"/>
      <c r="G73" s="169"/>
      <c r="H73" s="169"/>
      <c r="I73" s="169"/>
      <c r="J73" s="170">
        <f>J293</f>
        <v>0</v>
      </c>
      <c r="K73" s="167"/>
      <c r="L73" s="171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2" customFormat="1" ht="21.84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9" s="2" customFormat="1" ht="6.96" customHeight="1">
      <c r="A79" s="39"/>
      <c r="B79" s="62"/>
      <c r="C79" s="63"/>
      <c r="D79" s="63"/>
      <c r="E79" s="63"/>
      <c r="F79" s="63"/>
      <c r="G79" s="63"/>
      <c r="H79" s="63"/>
      <c r="I79" s="63"/>
      <c r="J79" s="63"/>
      <c r="K79" s="63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24.96" customHeight="1">
      <c r="A80" s="39"/>
      <c r="B80" s="40"/>
      <c r="C80" s="24" t="s">
        <v>142</v>
      </c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16</v>
      </c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161" t="str">
        <f>E7</f>
        <v>Letní amfiteátr Bílina Kyselka - WC, pokladna, oplocení a odvodnění jeviště</v>
      </c>
      <c r="F83" s="33"/>
      <c r="G83" s="33"/>
      <c r="H83" s="33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102</v>
      </c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70" t="str">
        <f>E9</f>
        <v>SO 104 - Odvodnění jeviště</v>
      </c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21</v>
      </c>
      <c r="D87" s="41"/>
      <c r="E87" s="41"/>
      <c r="F87" s="28" t="str">
        <f>F12</f>
        <v>Bílina, okr.Teplice</v>
      </c>
      <c r="G87" s="41"/>
      <c r="H87" s="41"/>
      <c r="I87" s="33" t="s">
        <v>23</v>
      </c>
      <c r="J87" s="73" t="str">
        <f>IF(J12="","",J12)</f>
        <v>10. 6. 2025</v>
      </c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25.65" customHeight="1">
      <c r="A89" s="39"/>
      <c r="B89" s="40"/>
      <c r="C89" s="33" t="s">
        <v>25</v>
      </c>
      <c r="D89" s="41"/>
      <c r="E89" s="41"/>
      <c r="F89" s="28" t="str">
        <f>E15</f>
        <v>Město Bílina, Břežánská 50/4, Bílina</v>
      </c>
      <c r="G89" s="41"/>
      <c r="H89" s="41"/>
      <c r="I89" s="33" t="s">
        <v>33</v>
      </c>
      <c r="J89" s="37" t="str">
        <f>E21</f>
        <v>PS projekty s.r.o., 14.října 291/4, Teplice</v>
      </c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40.05" customHeight="1">
      <c r="A90" s="39"/>
      <c r="B90" s="40"/>
      <c r="C90" s="33" t="s">
        <v>31</v>
      </c>
      <c r="D90" s="41"/>
      <c r="E90" s="41"/>
      <c r="F90" s="28" t="str">
        <f>IF(E18="","",E18)</f>
        <v>Vyplň údaj</v>
      </c>
      <c r="G90" s="41"/>
      <c r="H90" s="41"/>
      <c r="I90" s="33" t="s">
        <v>38</v>
      </c>
      <c r="J90" s="37" t="str">
        <f>E24</f>
        <v>STAVINVEST KMS s.r.o., Studentská 285/22, Bílina</v>
      </c>
      <c r="K90" s="41"/>
      <c r="L90" s="13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0.32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13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11" customFormat="1" ht="29.28" customHeight="1">
      <c r="A92" s="178"/>
      <c r="B92" s="179"/>
      <c r="C92" s="180" t="s">
        <v>143</v>
      </c>
      <c r="D92" s="181" t="s">
        <v>63</v>
      </c>
      <c r="E92" s="181" t="s">
        <v>59</v>
      </c>
      <c r="F92" s="181" t="s">
        <v>60</v>
      </c>
      <c r="G92" s="181" t="s">
        <v>144</v>
      </c>
      <c r="H92" s="181" t="s">
        <v>145</v>
      </c>
      <c r="I92" s="181" t="s">
        <v>146</v>
      </c>
      <c r="J92" s="181" t="s">
        <v>106</v>
      </c>
      <c r="K92" s="182" t="s">
        <v>147</v>
      </c>
      <c r="L92" s="183"/>
      <c r="M92" s="93" t="s">
        <v>19</v>
      </c>
      <c r="N92" s="94" t="s">
        <v>48</v>
      </c>
      <c r="O92" s="94" t="s">
        <v>148</v>
      </c>
      <c r="P92" s="94" t="s">
        <v>149</v>
      </c>
      <c r="Q92" s="94" t="s">
        <v>150</v>
      </c>
      <c r="R92" s="94" t="s">
        <v>151</v>
      </c>
      <c r="S92" s="94" t="s">
        <v>152</v>
      </c>
      <c r="T92" s="95" t="s">
        <v>153</v>
      </c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</row>
    <row r="93" s="2" customFormat="1" ht="22.8" customHeight="1">
      <c r="A93" s="39"/>
      <c r="B93" s="40"/>
      <c r="C93" s="100" t="s">
        <v>154</v>
      </c>
      <c r="D93" s="41"/>
      <c r="E93" s="41"/>
      <c r="F93" s="41"/>
      <c r="G93" s="41"/>
      <c r="H93" s="41"/>
      <c r="I93" s="41"/>
      <c r="J93" s="184">
        <f>BK93</f>
        <v>0</v>
      </c>
      <c r="K93" s="41"/>
      <c r="L93" s="45"/>
      <c r="M93" s="96"/>
      <c r="N93" s="185"/>
      <c r="O93" s="97"/>
      <c r="P93" s="186">
        <f>P94+P275+P293</f>
        <v>0</v>
      </c>
      <c r="Q93" s="97"/>
      <c r="R93" s="186">
        <f>R94+R275+R293</f>
        <v>126.90718743999999</v>
      </c>
      <c r="S93" s="97"/>
      <c r="T93" s="187">
        <f>T94+T275+T293</f>
        <v>18.493510999999998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77</v>
      </c>
      <c r="AU93" s="18" t="s">
        <v>107</v>
      </c>
      <c r="BK93" s="188">
        <f>BK94+BK275+BK293</f>
        <v>0</v>
      </c>
    </row>
    <row r="94" s="12" customFormat="1" ht="25.92" customHeight="1">
      <c r="A94" s="12"/>
      <c r="B94" s="189"/>
      <c r="C94" s="190"/>
      <c r="D94" s="191" t="s">
        <v>77</v>
      </c>
      <c r="E94" s="192" t="s">
        <v>155</v>
      </c>
      <c r="F94" s="192" t="s">
        <v>156</v>
      </c>
      <c r="G94" s="190"/>
      <c r="H94" s="190"/>
      <c r="I94" s="193"/>
      <c r="J94" s="194">
        <f>BK94</f>
        <v>0</v>
      </c>
      <c r="K94" s="190"/>
      <c r="L94" s="195"/>
      <c r="M94" s="196"/>
      <c r="N94" s="197"/>
      <c r="O94" s="197"/>
      <c r="P94" s="198">
        <f>P95+P152+P169+P177+P186+P193+P231+P256+P272</f>
        <v>0</v>
      </c>
      <c r="Q94" s="197"/>
      <c r="R94" s="198">
        <f>R95+R152+R169+R177+R186+R193+R231+R256+R272</f>
        <v>125.40565353999999</v>
      </c>
      <c r="S94" s="197"/>
      <c r="T94" s="199">
        <f>T95+T152+T169+T177+T186+T193+T231+T256+T272</f>
        <v>18.493510999999998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0" t="s">
        <v>86</v>
      </c>
      <c r="AT94" s="201" t="s">
        <v>77</v>
      </c>
      <c r="AU94" s="201" t="s">
        <v>78</v>
      </c>
      <c r="AY94" s="200" t="s">
        <v>157</v>
      </c>
      <c r="BK94" s="202">
        <f>BK95+BK152+BK169+BK177+BK186+BK193+BK231+BK256+BK272</f>
        <v>0</v>
      </c>
    </row>
    <row r="95" s="12" customFormat="1" ht="22.8" customHeight="1">
      <c r="A95" s="12"/>
      <c r="B95" s="189"/>
      <c r="C95" s="190"/>
      <c r="D95" s="191" t="s">
        <v>77</v>
      </c>
      <c r="E95" s="203" t="s">
        <v>86</v>
      </c>
      <c r="F95" s="203" t="s">
        <v>158</v>
      </c>
      <c r="G95" s="190"/>
      <c r="H95" s="190"/>
      <c r="I95" s="193"/>
      <c r="J95" s="204">
        <f>BK95</f>
        <v>0</v>
      </c>
      <c r="K95" s="190"/>
      <c r="L95" s="195"/>
      <c r="M95" s="196"/>
      <c r="N95" s="197"/>
      <c r="O95" s="197"/>
      <c r="P95" s="198">
        <f>SUM(P96:P151)</f>
        <v>0</v>
      </c>
      <c r="Q95" s="197"/>
      <c r="R95" s="198">
        <f>SUM(R96:R151)</f>
        <v>17.627600000000001</v>
      </c>
      <c r="S95" s="197"/>
      <c r="T95" s="199">
        <f>SUM(T96:T151)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0" t="s">
        <v>86</v>
      </c>
      <c r="AT95" s="201" t="s">
        <v>77</v>
      </c>
      <c r="AU95" s="201" t="s">
        <v>86</v>
      </c>
      <c r="AY95" s="200" t="s">
        <v>157</v>
      </c>
      <c r="BK95" s="202">
        <f>SUM(BK96:BK151)</f>
        <v>0</v>
      </c>
    </row>
    <row r="96" s="2" customFormat="1" ht="24.15" customHeight="1">
      <c r="A96" s="39"/>
      <c r="B96" s="40"/>
      <c r="C96" s="205" t="s">
        <v>86</v>
      </c>
      <c r="D96" s="205" t="s">
        <v>159</v>
      </c>
      <c r="E96" s="206" t="s">
        <v>3012</v>
      </c>
      <c r="F96" s="207" t="s">
        <v>3013</v>
      </c>
      <c r="G96" s="208" t="s">
        <v>174</v>
      </c>
      <c r="H96" s="209">
        <v>97.125</v>
      </c>
      <c r="I96" s="210"/>
      <c r="J96" s="211">
        <f>ROUND(I96*H96,2)</f>
        <v>0</v>
      </c>
      <c r="K96" s="207" t="s">
        <v>175</v>
      </c>
      <c r="L96" s="45"/>
      <c r="M96" s="212" t="s">
        <v>19</v>
      </c>
      <c r="N96" s="213" t="s">
        <v>49</v>
      </c>
      <c r="O96" s="85"/>
      <c r="P96" s="214">
        <f>O96*H96</f>
        <v>0</v>
      </c>
      <c r="Q96" s="214">
        <v>0</v>
      </c>
      <c r="R96" s="214">
        <f>Q96*H96</f>
        <v>0</v>
      </c>
      <c r="S96" s="214">
        <v>0</v>
      </c>
      <c r="T96" s="215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164</v>
      </c>
      <c r="AT96" s="216" t="s">
        <v>159</v>
      </c>
      <c r="AU96" s="216" t="s">
        <v>88</v>
      </c>
      <c r="AY96" s="18" t="s">
        <v>157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86</v>
      </c>
      <c r="BK96" s="217">
        <f>ROUND(I96*H96,2)</f>
        <v>0</v>
      </c>
      <c r="BL96" s="18" t="s">
        <v>164</v>
      </c>
      <c r="BM96" s="216" t="s">
        <v>3014</v>
      </c>
    </row>
    <row r="97" s="2" customFormat="1">
      <c r="A97" s="39"/>
      <c r="B97" s="40"/>
      <c r="C97" s="41"/>
      <c r="D97" s="218" t="s">
        <v>166</v>
      </c>
      <c r="E97" s="41"/>
      <c r="F97" s="219" t="s">
        <v>3015</v>
      </c>
      <c r="G97" s="41"/>
      <c r="H97" s="41"/>
      <c r="I97" s="220"/>
      <c r="J97" s="41"/>
      <c r="K97" s="41"/>
      <c r="L97" s="45"/>
      <c r="M97" s="221"/>
      <c r="N97" s="222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166</v>
      </c>
      <c r="AU97" s="18" t="s">
        <v>88</v>
      </c>
    </row>
    <row r="98" s="13" customFormat="1">
      <c r="A98" s="13"/>
      <c r="B98" s="225"/>
      <c r="C98" s="226"/>
      <c r="D98" s="223" t="s">
        <v>170</v>
      </c>
      <c r="E98" s="227" t="s">
        <v>19</v>
      </c>
      <c r="F98" s="228" t="s">
        <v>3016</v>
      </c>
      <c r="G98" s="226"/>
      <c r="H98" s="229">
        <v>97.125</v>
      </c>
      <c r="I98" s="230"/>
      <c r="J98" s="226"/>
      <c r="K98" s="226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170</v>
      </c>
      <c r="AU98" s="235" t="s">
        <v>88</v>
      </c>
      <c r="AV98" s="13" t="s">
        <v>88</v>
      </c>
      <c r="AW98" s="13" t="s">
        <v>37</v>
      </c>
      <c r="AX98" s="13" t="s">
        <v>78</v>
      </c>
      <c r="AY98" s="235" t="s">
        <v>157</v>
      </c>
    </row>
    <row r="99" s="2" customFormat="1" ht="24.15" customHeight="1">
      <c r="A99" s="39"/>
      <c r="B99" s="40"/>
      <c r="C99" s="205" t="s">
        <v>88</v>
      </c>
      <c r="D99" s="205" t="s">
        <v>159</v>
      </c>
      <c r="E99" s="206" t="s">
        <v>201</v>
      </c>
      <c r="F99" s="207" t="s">
        <v>202</v>
      </c>
      <c r="G99" s="208" t="s">
        <v>174</v>
      </c>
      <c r="H99" s="209">
        <v>56.091999999999999</v>
      </c>
      <c r="I99" s="210"/>
      <c r="J99" s="211">
        <f>ROUND(I99*H99,2)</f>
        <v>0</v>
      </c>
      <c r="K99" s="207" t="s">
        <v>175</v>
      </c>
      <c r="L99" s="45"/>
      <c r="M99" s="212" t="s">
        <v>19</v>
      </c>
      <c r="N99" s="213" t="s">
        <v>49</v>
      </c>
      <c r="O99" s="85"/>
      <c r="P99" s="214">
        <f>O99*H99</f>
        <v>0</v>
      </c>
      <c r="Q99" s="214">
        <v>0</v>
      </c>
      <c r="R99" s="214">
        <f>Q99*H99</f>
        <v>0</v>
      </c>
      <c r="S99" s="214">
        <v>0</v>
      </c>
      <c r="T99" s="215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164</v>
      </c>
      <c r="AT99" s="216" t="s">
        <v>159</v>
      </c>
      <c r="AU99" s="216" t="s">
        <v>88</v>
      </c>
      <c r="AY99" s="18" t="s">
        <v>157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86</v>
      </c>
      <c r="BK99" s="217">
        <f>ROUND(I99*H99,2)</f>
        <v>0</v>
      </c>
      <c r="BL99" s="18" t="s">
        <v>164</v>
      </c>
      <c r="BM99" s="216" t="s">
        <v>3017</v>
      </c>
    </row>
    <row r="100" s="2" customFormat="1">
      <c r="A100" s="39"/>
      <c r="B100" s="40"/>
      <c r="C100" s="41"/>
      <c r="D100" s="218" t="s">
        <v>166</v>
      </c>
      <c r="E100" s="41"/>
      <c r="F100" s="219" t="s">
        <v>3018</v>
      </c>
      <c r="G100" s="41"/>
      <c r="H100" s="41"/>
      <c r="I100" s="220"/>
      <c r="J100" s="41"/>
      <c r="K100" s="41"/>
      <c r="L100" s="45"/>
      <c r="M100" s="221"/>
      <c r="N100" s="22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166</v>
      </c>
      <c r="AU100" s="18" t="s">
        <v>88</v>
      </c>
    </row>
    <row r="101" s="13" customFormat="1">
      <c r="A101" s="13"/>
      <c r="B101" s="225"/>
      <c r="C101" s="226"/>
      <c r="D101" s="223" t="s">
        <v>170</v>
      </c>
      <c r="E101" s="227" t="s">
        <v>19</v>
      </c>
      <c r="F101" s="228" t="s">
        <v>3019</v>
      </c>
      <c r="G101" s="226"/>
      <c r="H101" s="229">
        <v>7.931</v>
      </c>
      <c r="I101" s="230"/>
      <c r="J101" s="226"/>
      <c r="K101" s="226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170</v>
      </c>
      <c r="AU101" s="235" t="s">
        <v>88</v>
      </c>
      <c r="AV101" s="13" t="s">
        <v>88</v>
      </c>
      <c r="AW101" s="13" t="s">
        <v>37</v>
      </c>
      <c r="AX101" s="13" t="s">
        <v>78</v>
      </c>
      <c r="AY101" s="235" t="s">
        <v>157</v>
      </c>
    </row>
    <row r="102" s="13" customFormat="1">
      <c r="A102" s="13"/>
      <c r="B102" s="225"/>
      <c r="C102" s="226"/>
      <c r="D102" s="223" t="s">
        <v>170</v>
      </c>
      <c r="E102" s="227" t="s">
        <v>19</v>
      </c>
      <c r="F102" s="228" t="s">
        <v>3020</v>
      </c>
      <c r="G102" s="226"/>
      <c r="H102" s="229">
        <v>8.5839999999999996</v>
      </c>
      <c r="I102" s="230"/>
      <c r="J102" s="226"/>
      <c r="K102" s="226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170</v>
      </c>
      <c r="AU102" s="235" t="s">
        <v>88</v>
      </c>
      <c r="AV102" s="13" t="s">
        <v>88</v>
      </c>
      <c r="AW102" s="13" t="s">
        <v>37</v>
      </c>
      <c r="AX102" s="13" t="s">
        <v>78</v>
      </c>
      <c r="AY102" s="235" t="s">
        <v>157</v>
      </c>
    </row>
    <row r="103" s="13" customFormat="1">
      <c r="A103" s="13"/>
      <c r="B103" s="225"/>
      <c r="C103" s="226"/>
      <c r="D103" s="223" t="s">
        <v>170</v>
      </c>
      <c r="E103" s="227" t="s">
        <v>19</v>
      </c>
      <c r="F103" s="228" t="s">
        <v>3021</v>
      </c>
      <c r="G103" s="226"/>
      <c r="H103" s="229">
        <v>20.959</v>
      </c>
      <c r="I103" s="230"/>
      <c r="J103" s="226"/>
      <c r="K103" s="226"/>
      <c r="L103" s="231"/>
      <c r="M103" s="232"/>
      <c r="N103" s="233"/>
      <c r="O103" s="233"/>
      <c r="P103" s="233"/>
      <c r="Q103" s="233"/>
      <c r="R103" s="233"/>
      <c r="S103" s="233"/>
      <c r="T103" s="23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5" t="s">
        <v>170</v>
      </c>
      <c r="AU103" s="235" t="s">
        <v>88</v>
      </c>
      <c r="AV103" s="13" t="s">
        <v>88</v>
      </c>
      <c r="AW103" s="13" t="s">
        <v>37</v>
      </c>
      <c r="AX103" s="13" t="s">
        <v>78</v>
      </c>
      <c r="AY103" s="235" t="s">
        <v>157</v>
      </c>
    </row>
    <row r="104" s="13" customFormat="1">
      <c r="A104" s="13"/>
      <c r="B104" s="225"/>
      <c r="C104" s="226"/>
      <c r="D104" s="223" t="s">
        <v>170</v>
      </c>
      <c r="E104" s="227" t="s">
        <v>19</v>
      </c>
      <c r="F104" s="228" t="s">
        <v>3022</v>
      </c>
      <c r="G104" s="226"/>
      <c r="H104" s="229">
        <v>18.617999999999999</v>
      </c>
      <c r="I104" s="230"/>
      <c r="J104" s="226"/>
      <c r="K104" s="226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170</v>
      </c>
      <c r="AU104" s="235" t="s">
        <v>88</v>
      </c>
      <c r="AV104" s="13" t="s">
        <v>88</v>
      </c>
      <c r="AW104" s="13" t="s">
        <v>37</v>
      </c>
      <c r="AX104" s="13" t="s">
        <v>78</v>
      </c>
      <c r="AY104" s="235" t="s">
        <v>157</v>
      </c>
    </row>
    <row r="105" s="2" customFormat="1" ht="16.5" customHeight="1">
      <c r="A105" s="39"/>
      <c r="B105" s="40"/>
      <c r="C105" s="205" t="s">
        <v>179</v>
      </c>
      <c r="D105" s="205" t="s">
        <v>159</v>
      </c>
      <c r="E105" s="206" t="s">
        <v>3023</v>
      </c>
      <c r="F105" s="207" t="s">
        <v>3024</v>
      </c>
      <c r="G105" s="208" t="s">
        <v>162</v>
      </c>
      <c r="H105" s="209">
        <v>10</v>
      </c>
      <c r="I105" s="210"/>
      <c r="J105" s="211">
        <f>ROUND(I105*H105,2)</f>
        <v>0</v>
      </c>
      <c r="K105" s="207" t="s">
        <v>175</v>
      </c>
      <c r="L105" s="45"/>
      <c r="M105" s="212" t="s">
        <v>19</v>
      </c>
      <c r="N105" s="213" t="s">
        <v>49</v>
      </c>
      <c r="O105" s="85"/>
      <c r="P105" s="214">
        <f>O105*H105</f>
        <v>0</v>
      </c>
      <c r="Q105" s="214">
        <v>0.00069999999999999999</v>
      </c>
      <c r="R105" s="214">
        <f>Q105*H105</f>
        <v>0.0070000000000000001</v>
      </c>
      <c r="S105" s="214">
        <v>0</v>
      </c>
      <c r="T105" s="215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164</v>
      </c>
      <c r="AT105" s="216" t="s">
        <v>159</v>
      </c>
      <c r="AU105" s="216" t="s">
        <v>88</v>
      </c>
      <c r="AY105" s="18" t="s">
        <v>157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86</v>
      </c>
      <c r="BK105" s="217">
        <f>ROUND(I105*H105,2)</f>
        <v>0</v>
      </c>
      <c r="BL105" s="18" t="s">
        <v>164</v>
      </c>
      <c r="BM105" s="216" t="s">
        <v>3025</v>
      </c>
    </row>
    <row r="106" s="2" customFormat="1">
      <c r="A106" s="39"/>
      <c r="B106" s="40"/>
      <c r="C106" s="41"/>
      <c r="D106" s="218" t="s">
        <v>166</v>
      </c>
      <c r="E106" s="41"/>
      <c r="F106" s="219" t="s">
        <v>3026</v>
      </c>
      <c r="G106" s="41"/>
      <c r="H106" s="41"/>
      <c r="I106" s="220"/>
      <c r="J106" s="41"/>
      <c r="K106" s="41"/>
      <c r="L106" s="45"/>
      <c r="M106" s="221"/>
      <c r="N106" s="222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166</v>
      </c>
      <c r="AU106" s="18" t="s">
        <v>88</v>
      </c>
    </row>
    <row r="107" s="13" customFormat="1">
      <c r="A107" s="13"/>
      <c r="B107" s="225"/>
      <c r="C107" s="226"/>
      <c r="D107" s="223" t="s">
        <v>170</v>
      </c>
      <c r="E107" s="227" t="s">
        <v>19</v>
      </c>
      <c r="F107" s="228" t="s">
        <v>3027</v>
      </c>
      <c r="G107" s="226"/>
      <c r="H107" s="229">
        <v>10</v>
      </c>
      <c r="I107" s="230"/>
      <c r="J107" s="226"/>
      <c r="K107" s="226"/>
      <c r="L107" s="231"/>
      <c r="M107" s="232"/>
      <c r="N107" s="233"/>
      <c r="O107" s="233"/>
      <c r="P107" s="233"/>
      <c r="Q107" s="233"/>
      <c r="R107" s="233"/>
      <c r="S107" s="233"/>
      <c r="T107" s="23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5" t="s">
        <v>170</v>
      </c>
      <c r="AU107" s="235" t="s">
        <v>88</v>
      </c>
      <c r="AV107" s="13" t="s">
        <v>88</v>
      </c>
      <c r="AW107" s="13" t="s">
        <v>37</v>
      </c>
      <c r="AX107" s="13" t="s">
        <v>78</v>
      </c>
      <c r="AY107" s="235" t="s">
        <v>157</v>
      </c>
    </row>
    <row r="108" s="2" customFormat="1" ht="24.15" customHeight="1">
      <c r="A108" s="39"/>
      <c r="B108" s="40"/>
      <c r="C108" s="205" t="s">
        <v>164</v>
      </c>
      <c r="D108" s="205" t="s">
        <v>159</v>
      </c>
      <c r="E108" s="206" t="s">
        <v>3028</v>
      </c>
      <c r="F108" s="207" t="s">
        <v>3029</v>
      </c>
      <c r="G108" s="208" t="s">
        <v>162</v>
      </c>
      <c r="H108" s="209">
        <v>10</v>
      </c>
      <c r="I108" s="210"/>
      <c r="J108" s="211">
        <f>ROUND(I108*H108,2)</f>
        <v>0</v>
      </c>
      <c r="K108" s="207" t="s">
        <v>175</v>
      </c>
      <c r="L108" s="45"/>
      <c r="M108" s="212" t="s">
        <v>19</v>
      </c>
      <c r="N108" s="213" t="s">
        <v>49</v>
      </c>
      <c r="O108" s="85"/>
      <c r="P108" s="214">
        <f>O108*H108</f>
        <v>0</v>
      </c>
      <c r="Q108" s="214">
        <v>0</v>
      </c>
      <c r="R108" s="214">
        <f>Q108*H108</f>
        <v>0</v>
      </c>
      <c r="S108" s="214">
        <v>0</v>
      </c>
      <c r="T108" s="215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6" t="s">
        <v>164</v>
      </c>
      <c r="AT108" s="216" t="s">
        <v>159</v>
      </c>
      <c r="AU108" s="216" t="s">
        <v>88</v>
      </c>
      <c r="AY108" s="18" t="s">
        <v>157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8" t="s">
        <v>86</v>
      </c>
      <c r="BK108" s="217">
        <f>ROUND(I108*H108,2)</f>
        <v>0</v>
      </c>
      <c r="BL108" s="18" t="s">
        <v>164</v>
      </c>
      <c r="BM108" s="216" t="s">
        <v>3030</v>
      </c>
    </row>
    <row r="109" s="2" customFormat="1">
      <c r="A109" s="39"/>
      <c r="B109" s="40"/>
      <c r="C109" s="41"/>
      <c r="D109" s="218" t="s">
        <v>166</v>
      </c>
      <c r="E109" s="41"/>
      <c r="F109" s="219" t="s">
        <v>3031</v>
      </c>
      <c r="G109" s="41"/>
      <c r="H109" s="41"/>
      <c r="I109" s="220"/>
      <c r="J109" s="41"/>
      <c r="K109" s="41"/>
      <c r="L109" s="45"/>
      <c r="M109" s="221"/>
      <c r="N109" s="222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166</v>
      </c>
      <c r="AU109" s="18" t="s">
        <v>88</v>
      </c>
    </row>
    <row r="110" s="2" customFormat="1" ht="21.75" customHeight="1">
      <c r="A110" s="39"/>
      <c r="B110" s="40"/>
      <c r="C110" s="205" t="s">
        <v>192</v>
      </c>
      <c r="D110" s="205" t="s">
        <v>159</v>
      </c>
      <c r="E110" s="206" t="s">
        <v>3032</v>
      </c>
      <c r="F110" s="207" t="s">
        <v>3033</v>
      </c>
      <c r="G110" s="208" t="s">
        <v>174</v>
      </c>
      <c r="H110" s="209">
        <v>10</v>
      </c>
      <c r="I110" s="210"/>
      <c r="J110" s="211">
        <f>ROUND(I110*H110,2)</f>
        <v>0</v>
      </c>
      <c r="K110" s="207" t="s">
        <v>175</v>
      </c>
      <c r="L110" s="45"/>
      <c r="M110" s="212" t="s">
        <v>19</v>
      </c>
      <c r="N110" s="213" t="s">
        <v>49</v>
      </c>
      <c r="O110" s="85"/>
      <c r="P110" s="214">
        <f>O110*H110</f>
        <v>0</v>
      </c>
      <c r="Q110" s="214">
        <v>0.00046000000000000001</v>
      </c>
      <c r="R110" s="214">
        <f>Q110*H110</f>
        <v>0.0045999999999999999</v>
      </c>
      <c r="S110" s="214">
        <v>0</v>
      </c>
      <c r="T110" s="21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164</v>
      </c>
      <c r="AT110" s="216" t="s">
        <v>159</v>
      </c>
      <c r="AU110" s="216" t="s">
        <v>88</v>
      </c>
      <c r="AY110" s="18" t="s">
        <v>157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86</v>
      </c>
      <c r="BK110" s="217">
        <f>ROUND(I110*H110,2)</f>
        <v>0</v>
      </c>
      <c r="BL110" s="18" t="s">
        <v>164</v>
      </c>
      <c r="BM110" s="216" t="s">
        <v>3034</v>
      </c>
    </row>
    <row r="111" s="2" customFormat="1">
      <c r="A111" s="39"/>
      <c r="B111" s="40"/>
      <c r="C111" s="41"/>
      <c r="D111" s="218" t="s">
        <v>166</v>
      </c>
      <c r="E111" s="41"/>
      <c r="F111" s="219" t="s">
        <v>3035</v>
      </c>
      <c r="G111" s="41"/>
      <c r="H111" s="41"/>
      <c r="I111" s="220"/>
      <c r="J111" s="41"/>
      <c r="K111" s="41"/>
      <c r="L111" s="45"/>
      <c r="M111" s="221"/>
      <c r="N111" s="222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166</v>
      </c>
      <c r="AU111" s="18" t="s">
        <v>88</v>
      </c>
    </row>
    <row r="112" s="13" customFormat="1">
      <c r="A112" s="13"/>
      <c r="B112" s="225"/>
      <c r="C112" s="226"/>
      <c r="D112" s="223" t="s">
        <v>170</v>
      </c>
      <c r="E112" s="227" t="s">
        <v>19</v>
      </c>
      <c r="F112" s="228" t="s">
        <v>3027</v>
      </c>
      <c r="G112" s="226"/>
      <c r="H112" s="229">
        <v>10</v>
      </c>
      <c r="I112" s="230"/>
      <c r="J112" s="226"/>
      <c r="K112" s="226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170</v>
      </c>
      <c r="AU112" s="235" t="s">
        <v>88</v>
      </c>
      <c r="AV112" s="13" t="s">
        <v>88</v>
      </c>
      <c r="AW112" s="13" t="s">
        <v>37</v>
      </c>
      <c r="AX112" s="13" t="s">
        <v>78</v>
      </c>
      <c r="AY112" s="235" t="s">
        <v>157</v>
      </c>
    </row>
    <row r="113" s="2" customFormat="1" ht="24.15" customHeight="1">
      <c r="A113" s="39"/>
      <c r="B113" s="40"/>
      <c r="C113" s="205" t="s">
        <v>200</v>
      </c>
      <c r="D113" s="205" t="s">
        <v>159</v>
      </c>
      <c r="E113" s="206" t="s">
        <v>3036</v>
      </c>
      <c r="F113" s="207" t="s">
        <v>3037</v>
      </c>
      <c r="G113" s="208" t="s">
        <v>174</v>
      </c>
      <c r="H113" s="209">
        <v>10</v>
      </c>
      <c r="I113" s="210"/>
      <c r="J113" s="211">
        <f>ROUND(I113*H113,2)</f>
        <v>0</v>
      </c>
      <c r="K113" s="207" t="s">
        <v>175</v>
      </c>
      <c r="L113" s="45"/>
      <c r="M113" s="212" t="s">
        <v>19</v>
      </c>
      <c r="N113" s="213" t="s">
        <v>49</v>
      </c>
      <c r="O113" s="85"/>
      <c r="P113" s="214">
        <f>O113*H113</f>
        <v>0</v>
      </c>
      <c r="Q113" s="214">
        <v>0</v>
      </c>
      <c r="R113" s="214">
        <f>Q113*H113</f>
        <v>0</v>
      </c>
      <c r="S113" s="214">
        <v>0</v>
      </c>
      <c r="T113" s="215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6" t="s">
        <v>164</v>
      </c>
      <c r="AT113" s="216" t="s">
        <v>159</v>
      </c>
      <c r="AU113" s="216" t="s">
        <v>88</v>
      </c>
      <c r="AY113" s="18" t="s">
        <v>157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8" t="s">
        <v>86</v>
      </c>
      <c r="BK113" s="217">
        <f>ROUND(I113*H113,2)</f>
        <v>0</v>
      </c>
      <c r="BL113" s="18" t="s">
        <v>164</v>
      </c>
      <c r="BM113" s="216" t="s">
        <v>3038</v>
      </c>
    </row>
    <row r="114" s="2" customFormat="1">
      <c r="A114" s="39"/>
      <c r="B114" s="40"/>
      <c r="C114" s="41"/>
      <c r="D114" s="218" t="s">
        <v>166</v>
      </c>
      <c r="E114" s="41"/>
      <c r="F114" s="219" t="s">
        <v>3039</v>
      </c>
      <c r="G114" s="41"/>
      <c r="H114" s="41"/>
      <c r="I114" s="220"/>
      <c r="J114" s="41"/>
      <c r="K114" s="41"/>
      <c r="L114" s="45"/>
      <c r="M114" s="221"/>
      <c r="N114" s="222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166</v>
      </c>
      <c r="AU114" s="18" t="s">
        <v>88</v>
      </c>
    </row>
    <row r="115" s="2" customFormat="1" ht="37.8" customHeight="1">
      <c r="A115" s="39"/>
      <c r="B115" s="40"/>
      <c r="C115" s="205" t="s">
        <v>206</v>
      </c>
      <c r="D115" s="205" t="s">
        <v>159</v>
      </c>
      <c r="E115" s="206" t="s">
        <v>3040</v>
      </c>
      <c r="F115" s="207" t="s">
        <v>3041</v>
      </c>
      <c r="G115" s="208" t="s">
        <v>174</v>
      </c>
      <c r="H115" s="209">
        <v>152.25</v>
      </c>
      <c r="I115" s="210"/>
      <c r="J115" s="211">
        <f>ROUND(I115*H115,2)</f>
        <v>0</v>
      </c>
      <c r="K115" s="207" t="s">
        <v>175</v>
      </c>
      <c r="L115" s="45"/>
      <c r="M115" s="212" t="s">
        <v>19</v>
      </c>
      <c r="N115" s="213" t="s">
        <v>49</v>
      </c>
      <c r="O115" s="85"/>
      <c r="P115" s="214">
        <f>O115*H115</f>
        <v>0</v>
      </c>
      <c r="Q115" s="214">
        <v>0</v>
      </c>
      <c r="R115" s="214">
        <f>Q115*H115</f>
        <v>0</v>
      </c>
      <c r="S115" s="214">
        <v>0</v>
      </c>
      <c r="T115" s="215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164</v>
      </c>
      <c r="AT115" s="216" t="s">
        <v>159</v>
      </c>
      <c r="AU115" s="216" t="s">
        <v>88</v>
      </c>
      <c r="AY115" s="18" t="s">
        <v>157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86</v>
      </c>
      <c r="BK115" s="217">
        <f>ROUND(I115*H115,2)</f>
        <v>0</v>
      </c>
      <c r="BL115" s="18" t="s">
        <v>164</v>
      </c>
      <c r="BM115" s="216" t="s">
        <v>3042</v>
      </c>
    </row>
    <row r="116" s="2" customFormat="1">
      <c r="A116" s="39"/>
      <c r="B116" s="40"/>
      <c r="C116" s="41"/>
      <c r="D116" s="218" t="s">
        <v>166</v>
      </c>
      <c r="E116" s="41"/>
      <c r="F116" s="219" t="s">
        <v>3043</v>
      </c>
      <c r="G116" s="41"/>
      <c r="H116" s="41"/>
      <c r="I116" s="220"/>
      <c r="J116" s="41"/>
      <c r="K116" s="41"/>
      <c r="L116" s="45"/>
      <c r="M116" s="221"/>
      <c r="N116" s="222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166</v>
      </c>
      <c r="AU116" s="18" t="s">
        <v>88</v>
      </c>
    </row>
    <row r="117" s="13" customFormat="1">
      <c r="A117" s="13"/>
      <c r="B117" s="225"/>
      <c r="C117" s="226"/>
      <c r="D117" s="223" t="s">
        <v>170</v>
      </c>
      <c r="E117" s="227" t="s">
        <v>19</v>
      </c>
      <c r="F117" s="228" t="s">
        <v>3044</v>
      </c>
      <c r="G117" s="226"/>
      <c r="H117" s="229">
        <v>97.125</v>
      </c>
      <c r="I117" s="230"/>
      <c r="J117" s="226"/>
      <c r="K117" s="226"/>
      <c r="L117" s="231"/>
      <c r="M117" s="232"/>
      <c r="N117" s="233"/>
      <c r="O117" s="233"/>
      <c r="P117" s="233"/>
      <c r="Q117" s="233"/>
      <c r="R117" s="233"/>
      <c r="S117" s="233"/>
      <c r="T117" s="23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5" t="s">
        <v>170</v>
      </c>
      <c r="AU117" s="235" t="s">
        <v>88</v>
      </c>
      <c r="AV117" s="13" t="s">
        <v>88</v>
      </c>
      <c r="AW117" s="13" t="s">
        <v>37</v>
      </c>
      <c r="AX117" s="13" t="s">
        <v>78</v>
      </c>
      <c r="AY117" s="235" t="s">
        <v>157</v>
      </c>
    </row>
    <row r="118" s="13" customFormat="1">
      <c r="A118" s="13"/>
      <c r="B118" s="225"/>
      <c r="C118" s="226"/>
      <c r="D118" s="223" t="s">
        <v>170</v>
      </c>
      <c r="E118" s="227" t="s">
        <v>19</v>
      </c>
      <c r="F118" s="228" t="s">
        <v>3045</v>
      </c>
      <c r="G118" s="226"/>
      <c r="H118" s="229">
        <v>55.125</v>
      </c>
      <c r="I118" s="230"/>
      <c r="J118" s="226"/>
      <c r="K118" s="226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170</v>
      </c>
      <c r="AU118" s="235" t="s">
        <v>88</v>
      </c>
      <c r="AV118" s="13" t="s">
        <v>88</v>
      </c>
      <c r="AW118" s="13" t="s">
        <v>37</v>
      </c>
      <c r="AX118" s="13" t="s">
        <v>78</v>
      </c>
      <c r="AY118" s="235" t="s">
        <v>157</v>
      </c>
    </row>
    <row r="119" s="2" customFormat="1" ht="37.8" customHeight="1">
      <c r="A119" s="39"/>
      <c r="B119" s="40"/>
      <c r="C119" s="205" t="s">
        <v>214</v>
      </c>
      <c r="D119" s="205" t="s">
        <v>159</v>
      </c>
      <c r="E119" s="206" t="s">
        <v>207</v>
      </c>
      <c r="F119" s="207" t="s">
        <v>208</v>
      </c>
      <c r="G119" s="208" t="s">
        <v>174</v>
      </c>
      <c r="H119" s="209">
        <v>93.043000000000006</v>
      </c>
      <c r="I119" s="210"/>
      <c r="J119" s="211">
        <f>ROUND(I119*H119,2)</f>
        <v>0</v>
      </c>
      <c r="K119" s="207" t="s">
        <v>175</v>
      </c>
      <c r="L119" s="45"/>
      <c r="M119" s="212" t="s">
        <v>19</v>
      </c>
      <c r="N119" s="213" t="s">
        <v>49</v>
      </c>
      <c r="O119" s="85"/>
      <c r="P119" s="214">
        <f>O119*H119</f>
        <v>0</v>
      </c>
      <c r="Q119" s="214">
        <v>0</v>
      </c>
      <c r="R119" s="214">
        <f>Q119*H119</f>
        <v>0</v>
      </c>
      <c r="S119" s="214">
        <v>0</v>
      </c>
      <c r="T119" s="215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6" t="s">
        <v>164</v>
      </c>
      <c r="AT119" s="216" t="s">
        <v>159</v>
      </c>
      <c r="AU119" s="216" t="s">
        <v>88</v>
      </c>
      <c r="AY119" s="18" t="s">
        <v>157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18" t="s">
        <v>86</v>
      </c>
      <c r="BK119" s="217">
        <f>ROUND(I119*H119,2)</f>
        <v>0</v>
      </c>
      <c r="BL119" s="18" t="s">
        <v>164</v>
      </c>
      <c r="BM119" s="216" t="s">
        <v>3046</v>
      </c>
    </row>
    <row r="120" s="2" customFormat="1">
      <c r="A120" s="39"/>
      <c r="B120" s="40"/>
      <c r="C120" s="41"/>
      <c r="D120" s="218" t="s">
        <v>166</v>
      </c>
      <c r="E120" s="41"/>
      <c r="F120" s="219" t="s">
        <v>210</v>
      </c>
      <c r="G120" s="41"/>
      <c r="H120" s="41"/>
      <c r="I120" s="220"/>
      <c r="J120" s="41"/>
      <c r="K120" s="41"/>
      <c r="L120" s="45"/>
      <c r="M120" s="221"/>
      <c r="N120" s="222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166</v>
      </c>
      <c r="AU120" s="18" t="s">
        <v>88</v>
      </c>
    </row>
    <row r="121" s="13" customFormat="1">
      <c r="A121" s="13"/>
      <c r="B121" s="225"/>
      <c r="C121" s="226"/>
      <c r="D121" s="223" t="s">
        <v>170</v>
      </c>
      <c r="E121" s="227" t="s">
        <v>19</v>
      </c>
      <c r="F121" s="228" t="s">
        <v>3047</v>
      </c>
      <c r="G121" s="226"/>
      <c r="H121" s="229">
        <v>42</v>
      </c>
      <c r="I121" s="230"/>
      <c r="J121" s="226"/>
      <c r="K121" s="226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170</v>
      </c>
      <c r="AU121" s="235" t="s">
        <v>88</v>
      </c>
      <c r="AV121" s="13" t="s">
        <v>88</v>
      </c>
      <c r="AW121" s="13" t="s">
        <v>37</v>
      </c>
      <c r="AX121" s="13" t="s">
        <v>78</v>
      </c>
      <c r="AY121" s="235" t="s">
        <v>157</v>
      </c>
    </row>
    <row r="122" s="13" customFormat="1">
      <c r="A122" s="13"/>
      <c r="B122" s="225"/>
      <c r="C122" s="226"/>
      <c r="D122" s="223" t="s">
        <v>170</v>
      </c>
      <c r="E122" s="227" t="s">
        <v>19</v>
      </c>
      <c r="F122" s="228" t="s">
        <v>3048</v>
      </c>
      <c r="G122" s="226"/>
      <c r="H122" s="229">
        <v>11.465999999999999</v>
      </c>
      <c r="I122" s="230"/>
      <c r="J122" s="226"/>
      <c r="K122" s="226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170</v>
      </c>
      <c r="AU122" s="235" t="s">
        <v>88</v>
      </c>
      <c r="AV122" s="13" t="s">
        <v>88</v>
      </c>
      <c r="AW122" s="13" t="s">
        <v>37</v>
      </c>
      <c r="AX122" s="13" t="s">
        <v>78</v>
      </c>
      <c r="AY122" s="235" t="s">
        <v>157</v>
      </c>
    </row>
    <row r="123" s="13" customFormat="1">
      <c r="A123" s="13"/>
      <c r="B123" s="225"/>
      <c r="C123" s="226"/>
      <c r="D123" s="223" t="s">
        <v>170</v>
      </c>
      <c r="E123" s="227" t="s">
        <v>19</v>
      </c>
      <c r="F123" s="228" t="s">
        <v>3049</v>
      </c>
      <c r="G123" s="226"/>
      <c r="H123" s="229">
        <v>39.576999999999998</v>
      </c>
      <c r="I123" s="230"/>
      <c r="J123" s="226"/>
      <c r="K123" s="226"/>
      <c r="L123" s="231"/>
      <c r="M123" s="232"/>
      <c r="N123" s="233"/>
      <c r="O123" s="233"/>
      <c r="P123" s="233"/>
      <c r="Q123" s="233"/>
      <c r="R123" s="233"/>
      <c r="S123" s="233"/>
      <c r="T123" s="23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5" t="s">
        <v>170</v>
      </c>
      <c r="AU123" s="235" t="s">
        <v>88</v>
      </c>
      <c r="AV123" s="13" t="s">
        <v>88</v>
      </c>
      <c r="AW123" s="13" t="s">
        <v>37</v>
      </c>
      <c r="AX123" s="13" t="s">
        <v>78</v>
      </c>
      <c r="AY123" s="235" t="s">
        <v>157</v>
      </c>
    </row>
    <row r="124" s="2" customFormat="1" ht="37.8" customHeight="1">
      <c r="A124" s="39"/>
      <c r="B124" s="40"/>
      <c r="C124" s="205" t="s">
        <v>220</v>
      </c>
      <c r="D124" s="205" t="s">
        <v>159</v>
      </c>
      <c r="E124" s="206" t="s">
        <v>215</v>
      </c>
      <c r="F124" s="207" t="s">
        <v>216</v>
      </c>
      <c r="G124" s="208" t="s">
        <v>174</v>
      </c>
      <c r="H124" s="209">
        <v>930.42999999999995</v>
      </c>
      <c r="I124" s="210"/>
      <c r="J124" s="211">
        <f>ROUND(I124*H124,2)</f>
        <v>0</v>
      </c>
      <c r="K124" s="207" t="s">
        <v>175</v>
      </c>
      <c r="L124" s="45"/>
      <c r="M124" s="212" t="s">
        <v>19</v>
      </c>
      <c r="N124" s="213" t="s">
        <v>49</v>
      </c>
      <c r="O124" s="85"/>
      <c r="P124" s="214">
        <f>O124*H124</f>
        <v>0</v>
      </c>
      <c r="Q124" s="214">
        <v>0</v>
      </c>
      <c r="R124" s="214">
        <f>Q124*H124</f>
        <v>0</v>
      </c>
      <c r="S124" s="214">
        <v>0</v>
      </c>
      <c r="T124" s="215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6" t="s">
        <v>164</v>
      </c>
      <c r="AT124" s="216" t="s">
        <v>159</v>
      </c>
      <c r="AU124" s="216" t="s">
        <v>88</v>
      </c>
      <c r="AY124" s="18" t="s">
        <v>157</v>
      </c>
      <c r="BE124" s="217">
        <f>IF(N124="základní",J124,0)</f>
        <v>0</v>
      </c>
      <c r="BF124" s="217">
        <f>IF(N124="snížená",J124,0)</f>
        <v>0</v>
      </c>
      <c r="BG124" s="217">
        <f>IF(N124="zákl. přenesená",J124,0)</f>
        <v>0</v>
      </c>
      <c r="BH124" s="217">
        <f>IF(N124="sníž. přenesená",J124,0)</f>
        <v>0</v>
      </c>
      <c r="BI124" s="217">
        <f>IF(N124="nulová",J124,0)</f>
        <v>0</v>
      </c>
      <c r="BJ124" s="18" t="s">
        <v>86</v>
      </c>
      <c r="BK124" s="217">
        <f>ROUND(I124*H124,2)</f>
        <v>0</v>
      </c>
      <c r="BL124" s="18" t="s">
        <v>164</v>
      </c>
      <c r="BM124" s="216" t="s">
        <v>3050</v>
      </c>
    </row>
    <row r="125" s="2" customFormat="1">
      <c r="A125" s="39"/>
      <c r="B125" s="40"/>
      <c r="C125" s="41"/>
      <c r="D125" s="218" t="s">
        <v>166</v>
      </c>
      <c r="E125" s="41"/>
      <c r="F125" s="219" t="s">
        <v>218</v>
      </c>
      <c r="G125" s="41"/>
      <c r="H125" s="41"/>
      <c r="I125" s="220"/>
      <c r="J125" s="41"/>
      <c r="K125" s="41"/>
      <c r="L125" s="45"/>
      <c r="M125" s="221"/>
      <c r="N125" s="222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166</v>
      </c>
      <c r="AU125" s="18" t="s">
        <v>88</v>
      </c>
    </row>
    <row r="126" s="13" customFormat="1">
      <c r="A126" s="13"/>
      <c r="B126" s="225"/>
      <c r="C126" s="226"/>
      <c r="D126" s="223" t="s">
        <v>170</v>
      </c>
      <c r="E126" s="226"/>
      <c r="F126" s="228" t="s">
        <v>3051</v>
      </c>
      <c r="G126" s="226"/>
      <c r="H126" s="229">
        <v>930.42999999999995</v>
      </c>
      <c r="I126" s="230"/>
      <c r="J126" s="226"/>
      <c r="K126" s="226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170</v>
      </c>
      <c r="AU126" s="235" t="s">
        <v>88</v>
      </c>
      <c r="AV126" s="13" t="s">
        <v>88</v>
      </c>
      <c r="AW126" s="13" t="s">
        <v>4</v>
      </c>
      <c r="AX126" s="13" t="s">
        <v>86</v>
      </c>
      <c r="AY126" s="235" t="s">
        <v>157</v>
      </c>
    </row>
    <row r="127" s="2" customFormat="1" ht="24.15" customHeight="1">
      <c r="A127" s="39"/>
      <c r="B127" s="40"/>
      <c r="C127" s="205" t="s">
        <v>228</v>
      </c>
      <c r="D127" s="205" t="s">
        <v>159</v>
      </c>
      <c r="E127" s="206" t="s">
        <v>3052</v>
      </c>
      <c r="F127" s="207" t="s">
        <v>3053</v>
      </c>
      <c r="G127" s="208" t="s">
        <v>174</v>
      </c>
      <c r="H127" s="209">
        <v>108.59099999999999</v>
      </c>
      <c r="I127" s="210"/>
      <c r="J127" s="211">
        <f>ROUND(I127*H127,2)</f>
        <v>0</v>
      </c>
      <c r="K127" s="207" t="s">
        <v>175</v>
      </c>
      <c r="L127" s="45"/>
      <c r="M127" s="212" t="s">
        <v>19</v>
      </c>
      <c r="N127" s="213" t="s">
        <v>49</v>
      </c>
      <c r="O127" s="85"/>
      <c r="P127" s="214">
        <f>O127*H127</f>
        <v>0</v>
      </c>
      <c r="Q127" s="214">
        <v>0</v>
      </c>
      <c r="R127" s="214">
        <f>Q127*H127</f>
        <v>0</v>
      </c>
      <c r="S127" s="214">
        <v>0</v>
      </c>
      <c r="T127" s="215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6" t="s">
        <v>164</v>
      </c>
      <c r="AT127" s="216" t="s">
        <v>159</v>
      </c>
      <c r="AU127" s="216" t="s">
        <v>88</v>
      </c>
      <c r="AY127" s="18" t="s">
        <v>157</v>
      </c>
      <c r="BE127" s="217">
        <f>IF(N127="základní",J127,0)</f>
        <v>0</v>
      </c>
      <c r="BF127" s="217">
        <f>IF(N127="snížená",J127,0)</f>
        <v>0</v>
      </c>
      <c r="BG127" s="217">
        <f>IF(N127="zákl. přenesená",J127,0)</f>
        <v>0</v>
      </c>
      <c r="BH127" s="217">
        <f>IF(N127="sníž. přenesená",J127,0)</f>
        <v>0</v>
      </c>
      <c r="BI127" s="217">
        <f>IF(N127="nulová",J127,0)</f>
        <v>0</v>
      </c>
      <c r="BJ127" s="18" t="s">
        <v>86</v>
      </c>
      <c r="BK127" s="217">
        <f>ROUND(I127*H127,2)</f>
        <v>0</v>
      </c>
      <c r="BL127" s="18" t="s">
        <v>164</v>
      </c>
      <c r="BM127" s="216" t="s">
        <v>3054</v>
      </c>
    </row>
    <row r="128" s="2" customFormat="1">
      <c r="A128" s="39"/>
      <c r="B128" s="40"/>
      <c r="C128" s="41"/>
      <c r="D128" s="218" t="s">
        <v>166</v>
      </c>
      <c r="E128" s="41"/>
      <c r="F128" s="219" t="s">
        <v>3055</v>
      </c>
      <c r="G128" s="41"/>
      <c r="H128" s="41"/>
      <c r="I128" s="220"/>
      <c r="J128" s="41"/>
      <c r="K128" s="41"/>
      <c r="L128" s="45"/>
      <c r="M128" s="221"/>
      <c r="N128" s="222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166</v>
      </c>
      <c r="AU128" s="18" t="s">
        <v>88</v>
      </c>
    </row>
    <row r="129" s="13" customFormat="1">
      <c r="A129" s="13"/>
      <c r="B129" s="225"/>
      <c r="C129" s="226"/>
      <c r="D129" s="223" t="s">
        <v>170</v>
      </c>
      <c r="E129" s="227" t="s">
        <v>19</v>
      </c>
      <c r="F129" s="228" t="s">
        <v>3056</v>
      </c>
      <c r="G129" s="226"/>
      <c r="H129" s="229">
        <v>97.125</v>
      </c>
      <c r="I129" s="230"/>
      <c r="J129" s="226"/>
      <c r="K129" s="226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170</v>
      </c>
      <c r="AU129" s="235" t="s">
        <v>88</v>
      </c>
      <c r="AV129" s="13" t="s">
        <v>88</v>
      </c>
      <c r="AW129" s="13" t="s">
        <v>37</v>
      </c>
      <c r="AX129" s="13" t="s">
        <v>78</v>
      </c>
      <c r="AY129" s="235" t="s">
        <v>157</v>
      </c>
    </row>
    <row r="130" s="13" customFormat="1">
      <c r="A130" s="13"/>
      <c r="B130" s="225"/>
      <c r="C130" s="226"/>
      <c r="D130" s="223" t="s">
        <v>170</v>
      </c>
      <c r="E130" s="227" t="s">
        <v>19</v>
      </c>
      <c r="F130" s="228" t="s">
        <v>3057</v>
      </c>
      <c r="G130" s="226"/>
      <c r="H130" s="229">
        <v>11.465999999999999</v>
      </c>
      <c r="I130" s="230"/>
      <c r="J130" s="226"/>
      <c r="K130" s="226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170</v>
      </c>
      <c r="AU130" s="235" t="s">
        <v>88</v>
      </c>
      <c r="AV130" s="13" t="s">
        <v>88</v>
      </c>
      <c r="AW130" s="13" t="s">
        <v>37</v>
      </c>
      <c r="AX130" s="13" t="s">
        <v>78</v>
      </c>
      <c r="AY130" s="235" t="s">
        <v>157</v>
      </c>
    </row>
    <row r="131" s="2" customFormat="1" ht="24.15" customHeight="1">
      <c r="A131" s="39"/>
      <c r="B131" s="40"/>
      <c r="C131" s="205" t="s">
        <v>236</v>
      </c>
      <c r="D131" s="205" t="s">
        <v>159</v>
      </c>
      <c r="E131" s="206" t="s">
        <v>221</v>
      </c>
      <c r="F131" s="207" t="s">
        <v>222</v>
      </c>
      <c r="G131" s="208" t="s">
        <v>223</v>
      </c>
      <c r="H131" s="209">
        <v>172.13</v>
      </c>
      <c r="I131" s="210"/>
      <c r="J131" s="211">
        <f>ROUND(I131*H131,2)</f>
        <v>0</v>
      </c>
      <c r="K131" s="207" t="s">
        <v>175</v>
      </c>
      <c r="L131" s="45"/>
      <c r="M131" s="212" t="s">
        <v>19</v>
      </c>
      <c r="N131" s="213" t="s">
        <v>49</v>
      </c>
      <c r="O131" s="85"/>
      <c r="P131" s="214">
        <f>O131*H131</f>
        <v>0</v>
      </c>
      <c r="Q131" s="214">
        <v>0</v>
      </c>
      <c r="R131" s="214">
        <f>Q131*H131</f>
        <v>0</v>
      </c>
      <c r="S131" s="214">
        <v>0</v>
      </c>
      <c r="T131" s="215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6" t="s">
        <v>164</v>
      </c>
      <c r="AT131" s="216" t="s">
        <v>159</v>
      </c>
      <c r="AU131" s="216" t="s">
        <v>88</v>
      </c>
      <c r="AY131" s="18" t="s">
        <v>157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18" t="s">
        <v>86</v>
      </c>
      <c r="BK131" s="217">
        <f>ROUND(I131*H131,2)</f>
        <v>0</v>
      </c>
      <c r="BL131" s="18" t="s">
        <v>164</v>
      </c>
      <c r="BM131" s="216" t="s">
        <v>3058</v>
      </c>
    </row>
    <row r="132" s="2" customFormat="1">
      <c r="A132" s="39"/>
      <c r="B132" s="40"/>
      <c r="C132" s="41"/>
      <c r="D132" s="218" t="s">
        <v>166</v>
      </c>
      <c r="E132" s="41"/>
      <c r="F132" s="219" t="s">
        <v>225</v>
      </c>
      <c r="G132" s="41"/>
      <c r="H132" s="41"/>
      <c r="I132" s="220"/>
      <c r="J132" s="41"/>
      <c r="K132" s="41"/>
      <c r="L132" s="45"/>
      <c r="M132" s="221"/>
      <c r="N132" s="222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166</v>
      </c>
      <c r="AU132" s="18" t="s">
        <v>88</v>
      </c>
    </row>
    <row r="133" s="13" customFormat="1">
      <c r="A133" s="13"/>
      <c r="B133" s="225"/>
      <c r="C133" s="226"/>
      <c r="D133" s="223" t="s">
        <v>170</v>
      </c>
      <c r="E133" s="227" t="s">
        <v>19</v>
      </c>
      <c r="F133" s="228" t="s">
        <v>3059</v>
      </c>
      <c r="G133" s="226"/>
      <c r="H133" s="229">
        <v>93.043000000000006</v>
      </c>
      <c r="I133" s="230"/>
      <c r="J133" s="226"/>
      <c r="K133" s="226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170</v>
      </c>
      <c r="AU133" s="235" t="s">
        <v>88</v>
      </c>
      <c r="AV133" s="13" t="s">
        <v>88</v>
      </c>
      <c r="AW133" s="13" t="s">
        <v>37</v>
      </c>
      <c r="AX133" s="13" t="s">
        <v>78</v>
      </c>
      <c r="AY133" s="235" t="s">
        <v>157</v>
      </c>
    </row>
    <row r="134" s="13" customFormat="1">
      <c r="A134" s="13"/>
      <c r="B134" s="225"/>
      <c r="C134" s="226"/>
      <c r="D134" s="223" t="s">
        <v>170</v>
      </c>
      <c r="E134" s="226"/>
      <c r="F134" s="228" t="s">
        <v>3060</v>
      </c>
      <c r="G134" s="226"/>
      <c r="H134" s="229">
        <v>172.13</v>
      </c>
      <c r="I134" s="230"/>
      <c r="J134" s="226"/>
      <c r="K134" s="226"/>
      <c r="L134" s="231"/>
      <c r="M134" s="232"/>
      <c r="N134" s="233"/>
      <c r="O134" s="233"/>
      <c r="P134" s="233"/>
      <c r="Q134" s="233"/>
      <c r="R134" s="233"/>
      <c r="S134" s="233"/>
      <c r="T134" s="23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5" t="s">
        <v>170</v>
      </c>
      <c r="AU134" s="235" t="s">
        <v>88</v>
      </c>
      <c r="AV134" s="13" t="s">
        <v>88</v>
      </c>
      <c r="AW134" s="13" t="s">
        <v>4</v>
      </c>
      <c r="AX134" s="13" t="s">
        <v>86</v>
      </c>
      <c r="AY134" s="235" t="s">
        <v>157</v>
      </c>
    </row>
    <row r="135" s="2" customFormat="1" ht="24.15" customHeight="1">
      <c r="A135" s="39"/>
      <c r="B135" s="40"/>
      <c r="C135" s="205" t="s">
        <v>8</v>
      </c>
      <c r="D135" s="205" t="s">
        <v>159</v>
      </c>
      <c r="E135" s="206" t="s">
        <v>237</v>
      </c>
      <c r="F135" s="207" t="s">
        <v>238</v>
      </c>
      <c r="G135" s="208" t="s">
        <v>174</v>
      </c>
      <c r="H135" s="209">
        <v>60.173999999999999</v>
      </c>
      <c r="I135" s="210"/>
      <c r="J135" s="211">
        <f>ROUND(I135*H135,2)</f>
        <v>0</v>
      </c>
      <c r="K135" s="207" t="s">
        <v>175</v>
      </c>
      <c r="L135" s="45"/>
      <c r="M135" s="212" t="s">
        <v>19</v>
      </c>
      <c r="N135" s="213" t="s">
        <v>49</v>
      </c>
      <c r="O135" s="85"/>
      <c r="P135" s="214">
        <f>O135*H135</f>
        <v>0</v>
      </c>
      <c r="Q135" s="214">
        <v>0</v>
      </c>
      <c r="R135" s="214">
        <f>Q135*H135</f>
        <v>0</v>
      </c>
      <c r="S135" s="214">
        <v>0</v>
      </c>
      <c r="T135" s="215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6" t="s">
        <v>164</v>
      </c>
      <c r="AT135" s="216" t="s">
        <v>159</v>
      </c>
      <c r="AU135" s="216" t="s">
        <v>88</v>
      </c>
      <c r="AY135" s="18" t="s">
        <v>157</v>
      </c>
      <c r="BE135" s="217">
        <f>IF(N135="základní",J135,0)</f>
        <v>0</v>
      </c>
      <c r="BF135" s="217">
        <f>IF(N135="snížená",J135,0)</f>
        <v>0</v>
      </c>
      <c r="BG135" s="217">
        <f>IF(N135="zákl. přenesená",J135,0)</f>
        <v>0</v>
      </c>
      <c r="BH135" s="217">
        <f>IF(N135="sníž. přenesená",J135,0)</f>
        <v>0</v>
      </c>
      <c r="BI135" s="217">
        <f>IF(N135="nulová",J135,0)</f>
        <v>0</v>
      </c>
      <c r="BJ135" s="18" t="s">
        <v>86</v>
      </c>
      <c r="BK135" s="217">
        <f>ROUND(I135*H135,2)</f>
        <v>0</v>
      </c>
      <c r="BL135" s="18" t="s">
        <v>164</v>
      </c>
      <c r="BM135" s="216" t="s">
        <v>3061</v>
      </c>
    </row>
    <row r="136" s="2" customFormat="1">
      <c r="A136" s="39"/>
      <c r="B136" s="40"/>
      <c r="C136" s="41"/>
      <c r="D136" s="218" t="s">
        <v>166</v>
      </c>
      <c r="E136" s="41"/>
      <c r="F136" s="219" t="s">
        <v>240</v>
      </c>
      <c r="G136" s="41"/>
      <c r="H136" s="41"/>
      <c r="I136" s="220"/>
      <c r="J136" s="41"/>
      <c r="K136" s="41"/>
      <c r="L136" s="45"/>
      <c r="M136" s="221"/>
      <c r="N136" s="222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166</v>
      </c>
      <c r="AU136" s="18" t="s">
        <v>88</v>
      </c>
    </row>
    <row r="137" s="13" customFormat="1">
      <c r="A137" s="13"/>
      <c r="B137" s="225"/>
      <c r="C137" s="226"/>
      <c r="D137" s="223" t="s">
        <v>170</v>
      </c>
      <c r="E137" s="227" t="s">
        <v>19</v>
      </c>
      <c r="F137" s="228" t="s">
        <v>3062</v>
      </c>
      <c r="G137" s="226"/>
      <c r="H137" s="229">
        <v>55.125</v>
      </c>
      <c r="I137" s="230"/>
      <c r="J137" s="226"/>
      <c r="K137" s="226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170</v>
      </c>
      <c r="AU137" s="235" t="s">
        <v>88</v>
      </c>
      <c r="AV137" s="13" t="s">
        <v>88</v>
      </c>
      <c r="AW137" s="13" t="s">
        <v>37</v>
      </c>
      <c r="AX137" s="13" t="s">
        <v>78</v>
      </c>
      <c r="AY137" s="235" t="s">
        <v>157</v>
      </c>
    </row>
    <row r="138" s="13" customFormat="1">
      <c r="A138" s="13"/>
      <c r="B138" s="225"/>
      <c r="C138" s="226"/>
      <c r="D138" s="223" t="s">
        <v>170</v>
      </c>
      <c r="E138" s="227" t="s">
        <v>19</v>
      </c>
      <c r="F138" s="228" t="s">
        <v>3063</v>
      </c>
      <c r="G138" s="226"/>
      <c r="H138" s="229">
        <v>5.0490000000000004</v>
      </c>
      <c r="I138" s="230"/>
      <c r="J138" s="226"/>
      <c r="K138" s="226"/>
      <c r="L138" s="231"/>
      <c r="M138" s="232"/>
      <c r="N138" s="233"/>
      <c r="O138" s="233"/>
      <c r="P138" s="233"/>
      <c r="Q138" s="233"/>
      <c r="R138" s="233"/>
      <c r="S138" s="233"/>
      <c r="T138" s="23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5" t="s">
        <v>170</v>
      </c>
      <c r="AU138" s="235" t="s">
        <v>88</v>
      </c>
      <c r="AV138" s="13" t="s">
        <v>88</v>
      </c>
      <c r="AW138" s="13" t="s">
        <v>37</v>
      </c>
      <c r="AX138" s="13" t="s">
        <v>78</v>
      </c>
      <c r="AY138" s="235" t="s">
        <v>157</v>
      </c>
    </row>
    <row r="139" s="2" customFormat="1" ht="37.8" customHeight="1">
      <c r="A139" s="39"/>
      <c r="B139" s="40"/>
      <c r="C139" s="205" t="s">
        <v>247</v>
      </c>
      <c r="D139" s="205" t="s">
        <v>159</v>
      </c>
      <c r="E139" s="206" t="s">
        <v>248</v>
      </c>
      <c r="F139" s="207" t="s">
        <v>249</v>
      </c>
      <c r="G139" s="208" t="s">
        <v>174</v>
      </c>
      <c r="H139" s="209">
        <v>8.8079999999999998</v>
      </c>
      <c r="I139" s="210"/>
      <c r="J139" s="211">
        <f>ROUND(I139*H139,2)</f>
        <v>0</v>
      </c>
      <c r="K139" s="207" t="s">
        <v>175</v>
      </c>
      <c r="L139" s="45"/>
      <c r="M139" s="212" t="s">
        <v>19</v>
      </c>
      <c r="N139" s="213" t="s">
        <v>49</v>
      </c>
      <c r="O139" s="85"/>
      <c r="P139" s="214">
        <f>O139*H139</f>
        <v>0</v>
      </c>
      <c r="Q139" s="214">
        <v>0</v>
      </c>
      <c r="R139" s="214">
        <f>Q139*H139</f>
        <v>0</v>
      </c>
      <c r="S139" s="214">
        <v>0</v>
      </c>
      <c r="T139" s="215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6" t="s">
        <v>164</v>
      </c>
      <c r="AT139" s="216" t="s">
        <v>159</v>
      </c>
      <c r="AU139" s="216" t="s">
        <v>88</v>
      </c>
      <c r="AY139" s="18" t="s">
        <v>157</v>
      </c>
      <c r="BE139" s="217">
        <f>IF(N139="základní",J139,0)</f>
        <v>0</v>
      </c>
      <c r="BF139" s="217">
        <f>IF(N139="snížená",J139,0)</f>
        <v>0</v>
      </c>
      <c r="BG139" s="217">
        <f>IF(N139="zákl. přenesená",J139,0)</f>
        <v>0</v>
      </c>
      <c r="BH139" s="217">
        <f>IF(N139="sníž. přenesená",J139,0)</f>
        <v>0</v>
      </c>
      <c r="BI139" s="217">
        <f>IF(N139="nulová",J139,0)</f>
        <v>0</v>
      </c>
      <c r="BJ139" s="18" t="s">
        <v>86</v>
      </c>
      <c r="BK139" s="217">
        <f>ROUND(I139*H139,2)</f>
        <v>0</v>
      </c>
      <c r="BL139" s="18" t="s">
        <v>164</v>
      </c>
      <c r="BM139" s="216" t="s">
        <v>3064</v>
      </c>
    </row>
    <row r="140" s="2" customFormat="1">
      <c r="A140" s="39"/>
      <c r="B140" s="40"/>
      <c r="C140" s="41"/>
      <c r="D140" s="218" t="s">
        <v>166</v>
      </c>
      <c r="E140" s="41"/>
      <c r="F140" s="219" t="s">
        <v>251</v>
      </c>
      <c r="G140" s="41"/>
      <c r="H140" s="41"/>
      <c r="I140" s="220"/>
      <c r="J140" s="41"/>
      <c r="K140" s="41"/>
      <c r="L140" s="45"/>
      <c r="M140" s="221"/>
      <c r="N140" s="222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166</v>
      </c>
      <c r="AU140" s="18" t="s">
        <v>88</v>
      </c>
    </row>
    <row r="141" s="13" customFormat="1">
      <c r="A141" s="13"/>
      <c r="B141" s="225"/>
      <c r="C141" s="226"/>
      <c r="D141" s="223" t="s">
        <v>170</v>
      </c>
      <c r="E141" s="227" t="s">
        <v>19</v>
      </c>
      <c r="F141" s="228" t="s">
        <v>3065</v>
      </c>
      <c r="G141" s="226"/>
      <c r="H141" s="229">
        <v>4.2300000000000004</v>
      </c>
      <c r="I141" s="230"/>
      <c r="J141" s="226"/>
      <c r="K141" s="226"/>
      <c r="L141" s="231"/>
      <c r="M141" s="232"/>
      <c r="N141" s="233"/>
      <c r="O141" s="233"/>
      <c r="P141" s="233"/>
      <c r="Q141" s="233"/>
      <c r="R141" s="233"/>
      <c r="S141" s="233"/>
      <c r="T141" s="23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5" t="s">
        <v>170</v>
      </c>
      <c r="AU141" s="235" t="s">
        <v>88</v>
      </c>
      <c r="AV141" s="13" t="s">
        <v>88</v>
      </c>
      <c r="AW141" s="13" t="s">
        <v>37</v>
      </c>
      <c r="AX141" s="13" t="s">
        <v>78</v>
      </c>
      <c r="AY141" s="235" t="s">
        <v>157</v>
      </c>
    </row>
    <row r="142" s="13" customFormat="1">
      <c r="A142" s="13"/>
      <c r="B142" s="225"/>
      <c r="C142" s="226"/>
      <c r="D142" s="223" t="s">
        <v>170</v>
      </c>
      <c r="E142" s="227" t="s">
        <v>19</v>
      </c>
      <c r="F142" s="228" t="s">
        <v>3066</v>
      </c>
      <c r="G142" s="226"/>
      <c r="H142" s="229">
        <v>4.5780000000000003</v>
      </c>
      <c r="I142" s="230"/>
      <c r="J142" s="226"/>
      <c r="K142" s="226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170</v>
      </c>
      <c r="AU142" s="235" t="s">
        <v>88</v>
      </c>
      <c r="AV142" s="13" t="s">
        <v>88</v>
      </c>
      <c r="AW142" s="13" t="s">
        <v>37</v>
      </c>
      <c r="AX142" s="13" t="s">
        <v>78</v>
      </c>
      <c r="AY142" s="235" t="s">
        <v>157</v>
      </c>
    </row>
    <row r="143" s="2" customFormat="1" ht="16.5" customHeight="1">
      <c r="A143" s="39"/>
      <c r="B143" s="40"/>
      <c r="C143" s="236" t="s">
        <v>256</v>
      </c>
      <c r="D143" s="236" t="s">
        <v>242</v>
      </c>
      <c r="E143" s="237" t="s">
        <v>257</v>
      </c>
      <c r="F143" s="238" t="s">
        <v>258</v>
      </c>
      <c r="G143" s="239" t="s">
        <v>223</v>
      </c>
      <c r="H143" s="240">
        <v>17.616</v>
      </c>
      <c r="I143" s="241"/>
      <c r="J143" s="242">
        <f>ROUND(I143*H143,2)</f>
        <v>0</v>
      </c>
      <c r="K143" s="238" t="s">
        <v>175</v>
      </c>
      <c r="L143" s="243"/>
      <c r="M143" s="244" t="s">
        <v>19</v>
      </c>
      <c r="N143" s="245" t="s">
        <v>49</v>
      </c>
      <c r="O143" s="85"/>
      <c r="P143" s="214">
        <f>O143*H143</f>
        <v>0</v>
      </c>
      <c r="Q143" s="214">
        <v>1</v>
      </c>
      <c r="R143" s="214">
        <f>Q143*H143</f>
        <v>17.616</v>
      </c>
      <c r="S143" s="214">
        <v>0</v>
      </c>
      <c r="T143" s="215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16" t="s">
        <v>214</v>
      </c>
      <c r="AT143" s="216" t="s">
        <v>242</v>
      </c>
      <c r="AU143" s="216" t="s">
        <v>88</v>
      </c>
      <c r="AY143" s="18" t="s">
        <v>157</v>
      </c>
      <c r="BE143" s="217">
        <f>IF(N143="základní",J143,0)</f>
        <v>0</v>
      </c>
      <c r="BF143" s="217">
        <f>IF(N143="snížená",J143,0)</f>
        <v>0</v>
      </c>
      <c r="BG143" s="217">
        <f>IF(N143="zákl. přenesená",J143,0)</f>
        <v>0</v>
      </c>
      <c r="BH143" s="217">
        <f>IF(N143="sníž. přenesená",J143,0)</f>
        <v>0</v>
      </c>
      <c r="BI143" s="217">
        <f>IF(N143="nulová",J143,0)</f>
        <v>0</v>
      </c>
      <c r="BJ143" s="18" t="s">
        <v>86</v>
      </c>
      <c r="BK143" s="217">
        <f>ROUND(I143*H143,2)</f>
        <v>0</v>
      </c>
      <c r="BL143" s="18" t="s">
        <v>164</v>
      </c>
      <c r="BM143" s="216" t="s">
        <v>3067</v>
      </c>
    </row>
    <row r="144" s="13" customFormat="1">
      <c r="A144" s="13"/>
      <c r="B144" s="225"/>
      <c r="C144" s="226"/>
      <c r="D144" s="223" t="s">
        <v>170</v>
      </c>
      <c r="E144" s="226"/>
      <c r="F144" s="228" t="s">
        <v>3068</v>
      </c>
      <c r="G144" s="226"/>
      <c r="H144" s="229">
        <v>17.616</v>
      </c>
      <c r="I144" s="230"/>
      <c r="J144" s="226"/>
      <c r="K144" s="226"/>
      <c r="L144" s="231"/>
      <c r="M144" s="232"/>
      <c r="N144" s="233"/>
      <c r="O144" s="233"/>
      <c r="P144" s="233"/>
      <c r="Q144" s="233"/>
      <c r="R144" s="233"/>
      <c r="S144" s="233"/>
      <c r="T144" s="23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5" t="s">
        <v>170</v>
      </c>
      <c r="AU144" s="235" t="s">
        <v>88</v>
      </c>
      <c r="AV144" s="13" t="s">
        <v>88</v>
      </c>
      <c r="AW144" s="13" t="s">
        <v>4</v>
      </c>
      <c r="AX144" s="13" t="s">
        <v>86</v>
      </c>
      <c r="AY144" s="235" t="s">
        <v>157</v>
      </c>
    </row>
    <row r="145" s="2" customFormat="1" ht="16.5" customHeight="1">
      <c r="A145" s="39"/>
      <c r="B145" s="40"/>
      <c r="C145" s="205" t="s">
        <v>261</v>
      </c>
      <c r="D145" s="205" t="s">
        <v>159</v>
      </c>
      <c r="E145" s="206" t="s">
        <v>3069</v>
      </c>
      <c r="F145" s="207" t="s">
        <v>3070</v>
      </c>
      <c r="G145" s="208" t="s">
        <v>162</v>
      </c>
      <c r="H145" s="209">
        <v>51</v>
      </c>
      <c r="I145" s="210"/>
      <c r="J145" s="211">
        <f>ROUND(I145*H145,2)</f>
        <v>0</v>
      </c>
      <c r="K145" s="207" t="s">
        <v>175</v>
      </c>
      <c r="L145" s="45"/>
      <c r="M145" s="212" t="s">
        <v>19</v>
      </c>
      <c r="N145" s="213" t="s">
        <v>49</v>
      </c>
      <c r="O145" s="85"/>
      <c r="P145" s="214">
        <f>O145*H145</f>
        <v>0</v>
      </c>
      <c r="Q145" s="214">
        <v>0</v>
      </c>
      <c r="R145" s="214">
        <f>Q145*H145</f>
        <v>0</v>
      </c>
      <c r="S145" s="214">
        <v>0</v>
      </c>
      <c r="T145" s="215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16" t="s">
        <v>164</v>
      </c>
      <c r="AT145" s="216" t="s">
        <v>159</v>
      </c>
      <c r="AU145" s="216" t="s">
        <v>88</v>
      </c>
      <c r="AY145" s="18" t="s">
        <v>157</v>
      </c>
      <c r="BE145" s="217">
        <f>IF(N145="základní",J145,0)</f>
        <v>0</v>
      </c>
      <c r="BF145" s="217">
        <f>IF(N145="snížená",J145,0)</f>
        <v>0</v>
      </c>
      <c r="BG145" s="217">
        <f>IF(N145="zákl. přenesená",J145,0)</f>
        <v>0</v>
      </c>
      <c r="BH145" s="217">
        <f>IF(N145="sníž. přenesená",J145,0)</f>
        <v>0</v>
      </c>
      <c r="BI145" s="217">
        <f>IF(N145="nulová",J145,0)</f>
        <v>0</v>
      </c>
      <c r="BJ145" s="18" t="s">
        <v>86</v>
      </c>
      <c r="BK145" s="217">
        <f>ROUND(I145*H145,2)</f>
        <v>0</v>
      </c>
      <c r="BL145" s="18" t="s">
        <v>164</v>
      </c>
      <c r="BM145" s="216" t="s">
        <v>3071</v>
      </c>
    </row>
    <row r="146" s="2" customFormat="1">
      <c r="A146" s="39"/>
      <c r="B146" s="40"/>
      <c r="C146" s="41"/>
      <c r="D146" s="218" t="s">
        <v>166</v>
      </c>
      <c r="E146" s="41"/>
      <c r="F146" s="219" t="s">
        <v>3072</v>
      </c>
      <c r="G146" s="41"/>
      <c r="H146" s="41"/>
      <c r="I146" s="220"/>
      <c r="J146" s="41"/>
      <c r="K146" s="41"/>
      <c r="L146" s="45"/>
      <c r="M146" s="221"/>
      <c r="N146" s="222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166</v>
      </c>
      <c r="AU146" s="18" t="s">
        <v>88</v>
      </c>
    </row>
    <row r="147" s="13" customFormat="1">
      <c r="A147" s="13"/>
      <c r="B147" s="225"/>
      <c r="C147" s="226"/>
      <c r="D147" s="223" t="s">
        <v>170</v>
      </c>
      <c r="E147" s="227" t="s">
        <v>19</v>
      </c>
      <c r="F147" s="228" t="s">
        <v>3073</v>
      </c>
      <c r="G147" s="226"/>
      <c r="H147" s="229">
        <v>51</v>
      </c>
      <c r="I147" s="230"/>
      <c r="J147" s="226"/>
      <c r="K147" s="226"/>
      <c r="L147" s="231"/>
      <c r="M147" s="232"/>
      <c r="N147" s="233"/>
      <c r="O147" s="233"/>
      <c r="P147" s="233"/>
      <c r="Q147" s="233"/>
      <c r="R147" s="233"/>
      <c r="S147" s="233"/>
      <c r="T147" s="23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5" t="s">
        <v>170</v>
      </c>
      <c r="AU147" s="235" t="s">
        <v>88</v>
      </c>
      <c r="AV147" s="13" t="s">
        <v>88</v>
      </c>
      <c r="AW147" s="13" t="s">
        <v>37</v>
      </c>
      <c r="AX147" s="13" t="s">
        <v>78</v>
      </c>
      <c r="AY147" s="235" t="s">
        <v>157</v>
      </c>
    </row>
    <row r="148" s="2" customFormat="1" ht="21.75" customHeight="1">
      <c r="A148" s="39"/>
      <c r="B148" s="40"/>
      <c r="C148" s="205" t="s">
        <v>268</v>
      </c>
      <c r="D148" s="205" t="s">
        <v>159</v>
      </c>
      <c r="E148" s="206" t="s">
        <v>3074</v>
      </c>
      <c r="F148" s="207" t="s">
        <v>3075</v>
      </c>
      <c r="G148" s="208" t="s">
        <v>162</v>
      </c>
      <c r="H148" s="209">
        <v>108</v>
      </c>
      <c r="I148" s="210"/>
      <c r="J148" s="211">
        <f>ROUND(I148*H148,2)</f>
        <v>0</v>
      </c>
      <c r="K148" s="207" t="s">
        <v>175</v>
      </c>
      <c r="L148" s="45"/>
      <c r="M148" s="212" t="s">
        <v>19</v>
      </c>
      <c r="N148" s="213" t="s">
        <v>49</v>
      </c>
      <c r="O148" s="85"/>
      <c r="P148" s="214">
        <f>O148*H148</f>
        <v>0</v>
      </c>
      <c r="Q148" s="214">
        <v>0</v>
      </c>
      <c r="R148" s="214">
        <f>Q148*H148</f>
        <v>0</v>
      </c>
      <c r="S148" s="214">
        <v>0</v>
      </c>
      <c r="T148" s="215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16" t="s">
        <v>164</v>
      </c>
      <c r="AT148" s="216" t="s">
        <v>159</v>
      </c>
      <c r="AU148" s="216" t="s">
        <v>88</v>
      </c>
      <c r="AY148" s="18" t="s">
        <v>157</v>
      </c>
      <c r="BE148" s="217">
        <f>IF(N148="základní",J148,0)</f>
        <v>0</v>
      </c>
      <c r="BF148" s="217">
        <f>IF(N148="snížená",J148,0)</f>
        <v>0</v>
      </c>
      <c r="BG148" s="217">
        <f>IF(N148="zákl. přenesená",J148,0)</f>
        <v>0</v>
      </c>
      <c r="BH148" s="217">
        <f>IF(N148="sníž. přenesená",J148,0)</f>
        <v>0</v>
      </c>
      <c r="BI148" s="217">
        <f>IF(N148="nulová",J148,0)</f>
        <v>0</v>
      </c>
      <c r="BJ148" s="18" t="s">
        <v>86</v>
      </c>
      <c r="BK148" s="217">
        <f>ROUND(I148*H148,2)</f>
        <v>0</v>
      </c>
      <c r="BL148" s="18" t="s">
        <v>164</v>
      </c>
      <c r="BM148" s="216" t="s">
        <v>3076</v>
      </c>
    </row>
    <row r="149" s="2" customFormat="1">
      <c r="A149" s="39"/>
      <c r="B149" s="40"/>
      <c r="C149" s="41"/>
      <c r="D149" s="218" t="s">
        <v>166</v>
      </c>
      <c r="E149" s="41"/>
      <c r="F149" s="219" t="s">
        <v>3077</v>
      </c>
      <c r="G149" s="41"/>
      <c r="H149" s="41"/>
      <c r="I149" s="220"/>
      <c r="J149" s="41"/>
      <c r="K149" s="41"/>
      <c r="L149" s="45"/>
      <c r="M149" s="221"/>
      <c r="N149" s="222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166</v>
      </c>
      <c r="AU149" s="18" t="s">
        <v>88</v>
      </c>
    </row>
    <row r="150" s="13" customFormat="1">
      <c r="A150" s="13"/>
      <c r="B150" s="225"/>
      <c r="C150" s="226"/>
      <c r="D150" s="223" t="s">
        <v>170</v>
      </c>
      <c r="E150" s="227" t="s">
        <v>19</v>
      </c>
      <c r="F150" s="228" t="s">
        <v>3078</v>
      </c>
      <c r="G150" s="226"/>
      <c r="H150" s="229">
        <v>70</v>
      </c>
      <c r="I150" s="230"/>
      <c r="J150" s="226"/>
      <c r="K150" s="226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170</v>
      </c>
      <c r="AU150" s="235" t="s">
        <v>88</v>
      </c>
      <c r="AV150" s="13" t="s">
        <v>88</v>
      </c>
      <c r="AW150" s="13" t="s">
        <v>37</v>
      </c>
      <c r="AX150" s="13" t="s">
        <v>78</v>
      </c>
      <c r="AY150" s="235" t="s">
        <v>157</v>
      </c>
    </row>
    <row r="151" s="13" customFormat="1">
      <c r="A151" s="13"/>
      <c r="B151" s="225"/>
      <c r="C151" s="226"/>
      <c r="D151" s="223" t="s">
        <v>170</v>
      </c>
      <c r="E151" s="227" t="s">
        <v>19</v>
      </c>
      <c r="F151" s="228" t="s">
        <v>3079</v>
      </c>
      <c r="G151" s="226"/>
      <c r="H151" s="229">
        <v>38</v>
      </c>
      <c r="I151" s="230"/>
      <c r="J151" s="226"/>
      <c r="K151" s="226"/>
      <c r="L151" s="231"/>
      <c r="M151" s="232"/>
      <c r="N151" s="233"/>
      <c r="O151" s="233"/>
      <c r="P151" s="233"/>
      <c r="Q151" s="233"/>
      <c r="R151" s="233"/>
      <c r="S151" s="233"/>
      <c r="T151" s="23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5" t="s">
        <v>170</v>
      </c>
      <c r="AU151" s="235" t="s">
        <v>88</v>
      </c>
      <c r="AV151" s="13" t="s">
        <v>88</v>
      </c>
      <c r="AW151" s="13" t="s">
        <v>37</v>
      </c>
      <c r="AX151" s="13" t="s">
        <v>78</v>
      </c>
      <c r="AY151" s="235" t="s">
        <v>157</v>
      </c>
    </row>
    <row r="152" s="12" customFormat="1" ht="22.8" customHeight="1">
      <c r="A152" s="12"/>
      <c r="B152" s="189"/>
      <c r="C152" s="190"/>
      <c r="D152" s="191" t="s">
        <v>77</v>
      </c>
      <c r="E152" s="203" t="s">
        <v>88</v>
      </c>
      <c r="F152" s="203" t="s">
        <v>299</v>
      </c>
      <c r="G152" s="190"/>
      <c r="H152" s="190"/>
      <c r="I152" s="193"/>
      <c r="J152" s="204">
        <f>BK152</f>
        <v>0</v>
      </c>
      <c r="K152" s="190"/>
      <c r="L152" s="195"/>
      <c r="M152" s="196"/>
      <c r="N152" s="197"/>
      <c r="O152" s="197"/>
      <c r="P152" s="198">
        <f>SUM(P153:P168)</f>
        <v>0</v>
      </c>
      <c r="Q152" s="197"/>
      <c r="R152" s="198">
        <f>SUM(R153:R168)</f>
        <v>6.4017069999999991</v>
      </c>
      <c r="S152" s="197"/>
      <c r="T152" s="199">
        <f>SUM(T153:T168)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0" t="s">
        <v>86</v>
      </c>
      <c r="AT152" s="201" t="s">
        <v>77</v>
      </c>
      <c r="AU152" s="201" t="s">
        <v>86</v>
      </c>
      <c r="AY152" s="200" t="s">
        <v>157</v>
      </c>
      <c r="BK152" s="202">
        <f>SUM(BK153:BK168)</f>
        <v>0</v>
      </c>
    </row>
    <row r="153" s="2" customFormat="1" ht="24.15" customHeight="1">
      <c r="A153" s="39"/>
      <c r="B153" s="40"/>
      <c r="C153" s="205" t="s">
        <v>275</v>
      </c>
      <c r="D153" s="205" t="s">
        <v>159</v>
      </c>
      <c r="E153" s="206" t="s">
        <v>3080</v>
      </c>
      <c r="F153" s="207" t="s">
        <v>3081</v>
      </c>
      <c r="G153" s="208" t="s">
        <v>174</v>
      </c>
      <c r="H153" s="209">
        <v>35.777000000000001</v>
      </c>
      <c r="I153" s="210"/>
      <c r="J153" s="211">
        <f>ROUND(I153*H153,2)</f>
        <v>0</v>
      </c>
      <c r="K153" s="207" t="s">
        <v>175</v>
      </c>
      <c r="L153" s="45"/>
      <c r="M153" s="212" t="s">
        <v>19</v>
      </c>
      <c r="N153" s="213" t="s">
        <v>49</v>
      </c>
      <c r="O153" s="85"/>
      <c r="P153" s="214">
        <f>O153*H153</f>
        <v>0</v>
      </c>
      <c r="Q153" s="214">
        <v>0</v>
      </c>
      <c r="R153" s="214">
        <f>Q153*H153</f>
        <v>0</v>
      </c>
      <c r="S153" s="214">
        <v>0</v>
      </c>
      <c r="T153" s="215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16" t="s">
        <v>164</v>
      </c>
      <c r="AT153" s="216" t="s">
        <v>159</v>
      </c>
      <c r="AU153" s="216" t="s">
        <v>88</v>
      </c>
      <c r="AY153" s="18" t="s">
        <v>157</v>
      </c>
      <c r="BE153" s="217">
        <f>IF(N153="základní",J153,0)</f>
        <v>0</v>
      </c>
      <c r="BF153" s="217">
        <f>IF(N153="snížená",J153,0)</f>
        <v>0</v>
      </c>
      <c r="BG153" s="217">
        <f>IF(N153="zákl. přenesená",J153,0)</f>
        <v>0</v>
      </c>
      <c r="BH153" s="217">
        <f>IF(N153="sníž. přenesená",J153,0)</f>
        <v>0</v>
      </c>
      <c r="BI153" s="217">
        <f>IF(N153="nulová",J153,0)</f>
        <v>0</v>
      </c>
      <c r="BJ153" s="18" t="s">
        <v>86</v>
      </c>
      <c r="BK153" s="217">
        <f>ROUND(I153*H153,2)</f>
        <v>0</v>
      </c>
      <c r="BL153" s="18" t="s">
        <v>164</v>
      </c>
      <c r="BM153" s="216" t="s">
        <v>3082</v>
      </c>
    </row>
    <row r="154" s="2" customFormat="1">
      <c r="A154" s="39"/>
      <c r="B154" s="40"/>
      <c r="C154" s="41"/>
      <c r="D154" s="218" t="s">
        <v>166</v>
      </c>
      <c r="E154" s="41"/>
      <c r="F154" s="219" t="s">
        <v>3083</v>
      </c>
      <c r="G154" s="41"/>
      <c r="H154" s="41"/>
      <c r="I154" s="220"/>
      <c r="J154" s="41"/>
      <c r="K154" s="41"/>
      <c r="L154" s="45"/>
      <c r="M154" s="221"/>
      <c r="N154" s="222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166</v>
      </c>
      <c r="AU154" s="18" t="s">
        <v>88</v>
      </c>
    </row>
    <row r="155" s="13" customFormat="1">
      <c r="A155" s="13"/>
      <c r="B155" s="225"/>
      <c r="C155" s="226"/>
      <c r="D155" s="223" t="s">
        <v>170</v>
      </c>
      <c r="E155" s="227" t="s">
        <v>19</v>
      </c>
      <c r="F155" s="228" t="s">
        <v>3084</v>
      </c>
      <c r="G155" s="226"/>
      <c r="H155" s="229">
        <v>35.777000000000001</v>
      </c>
      <c r="I155" s="230"/>
      <c r="J155" s="226"/>
      <c r="K155" s="226"/>
      <c r="L155" s="231"/>
      <c r="M155" s="232"/>
      <c r="N155" s="233"/>
      <c r="O155" s="233"/>
      <c r="P155" s="233"/>
      <c r="Q155" s="233"/>
      <c r="R155" s="233"/>
      <c r="S155" s="233"/>
      <c r="T155" s="23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5" t="s">
        <v>170</v>
      </c>
      <c r="AU155" s="235" t="s">
        <v>88</v>
      </c>
      <c r="AV155" s="13" t="s">
        <v>88</v>
      </c>
      <c r="AW155" s="13" t="s">
        <v>37</v>
      </c>
      <c r="AX155" s="13" t="s">
        <v>78</v>
      </c>
      <c r="AY155" s="235" t="s">
        <v>157</v>
      </c>
    </row>
    <row r="156" s="2" customFormat="1" ht="16.5" customHeight="1">
      <c r="A156" s="39"/>
      <c r="B156" s="40"/>
      <c r="C156" s="205" t="s">
        <v>280</v>
      </c>
      <c r="D156" s="205" t="s">
        <v>159</v>
      </c>
      <c r="E156" s="206" t="s">
        <v>3085</v>
      </c>
      <c r="F156" s="207" t="s">
        <v>3086</v>
      </c>
      <c r="G156" s="208" t="s">
        <v>174</v>
      </c>
      <c r="H156" s="209">
        <v>3.7999999999999998</v>
      </c>
      <c r="I156" s="210"/>
      <c r="J156" s="211">
        <f>ROUND(I156*H156,2)</f>
        <v>0</v>
      </c>
      <c r="K156" s="207" t="s">
        <v>175</v>
      </c>
      <c r="L156" s="45"/>
      <c r="M156" s="212" t="s">
        <v>19</v>
      </c>
      <c r="N156" s="213" t="s">
        <v>49</v>
      </c>
      <c r="O156" s="85"/>
      <c r="P156" s="214">
        <f>O156*H156</f>
        <v>0</v>
      </c>
      <c r="Q156" s="214">
        <v>1.6299999999999999</v>
      </c>
      <c r="R156" s="214">
        <f>Q156*H156</f>
        <v>6.1939999999999991</v>
      </c>
      <c r="S156" s="214">
        <v>0</v>
      </c>
      <c r="T156" s="215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16" t="s">
        <v>164</v>
      </c>
      <c r="AT156" s="216" t="s">
        <v>159</v>
      </c>
      <c r="AU156" s="216" t="s">
        <v>88</v>
      </c>
      <c r="AY156" s="18" t="s">
        <v>157</v>
      </c>
      <c r="BE156" s="217">
        <f>IF(N156="základní",J156,0)</f>
        <v>0</v>
      </c>
      <c r="BF156" s="217">
        <f>IF(N156="snížená",J156,0)</f>
        <v>0</v>
      </c>
      <c r="BG156" s="217">
        <f>IF(N156="zákl. přenesená",J156,0)</f>
        <v>0</v>
      </c>
      <c r="BH156" s="217">
        <f>IF(N156="sníž. přenesená",J156,0)</f>
        <v>0</v>
      </c>
      <c r="BI156" s="217">
        <f>IF(N156="nulová",J156,0)</f>
        <v>0</v>
      </c>
      <c r="BJ156" s="18" t="s">
        <v>86</v>
      </c>
      <c r="BK156" s="217">
        <f>ROUND(I156*H156,2)</f>
        <v>0</v>
      </c>
      <c r="BL156" s="18" t="s">
        <v>164</v>
      </c>
      <c r="BM156" s="216" t="s">
        <v>3087</v>
      </c>
    </row>
    <row r="157" s="2" customFormat="1">
      <c r="A157" s="39"/>
      <c r="B157" s="40"/>
      <c r="C157" s="41"/>
      <c r="D157" s="218" t="s">
        <v>166</v>
      </c>
      <c r="E157" s="41"/>
      <c r="F157" s="219" t="s">
        <v>3088</v>
      </c>
      <c r="G157" s="41"/>
      <c r="H157" s="41"/>
      <c r="I157" s="220"/>
      <c r="J157" s="41"/>
      <c r="K157" s="41"/>
      <c r="L157" s="45"/>
      <c r="M157" s="221"/>
      <c r="N157" s="222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166</v>
      </c>
      <c r="AU157" s="18" t="s">
        <v>88</v>
      </c>
    </row>
    <row r="158" s="13" customFormat="1">
      <c r="A158" s="13"/>
      <c r="B158" s="225"/>
      <c r="C158" s="226"/>
      <c r="D158" s="223" t="s">
        <v>170</v>
      </c>
      <c r="E158" s="227" t="s">
        <v>19</v>
      </c>
      <c r="F158" s="228" t="s">
        <v>3089</v>
      </c>
      <c r="G158" s="226"/>
      <c r="H158" s="229">
        <v>1.944</v>
      </c>
      <c r="I158" s="230"/>
      <c r="J158" s="226"/>
      <c r="K158" s="226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170</v>
      </c>
      <c r="AU158" s="235" t="s">
        <v>88</v>
      </c>
      <c r="AV158" s="13" t="s">
        <v>88</v>
      </c>
      <c r="AW158" s="13" t="s">
        <v>37</v>
      </c>
      <c r="AX158" s="13" t="s">
        <v>78</v>
      </c>
      <c r="AY158" s="235" t="s">
        <v>157</v>
      </c>
    </row>
    <row r="159" s="13" customFormat="1">
      <c r="A159" s="13"/>
      <c r="B159" s="225"/>
      <c r="C159" s="226"/>
      <c r="D159" s="223" t="s">
        <v>170</v>
      </c>
      <c r="E159" s="227" t="s">
        <v>19</v>
      </c>
      <c r="F159" s="228" t="s">
        <v>3090</v>
      </c>
      <c r="G159" s="226"/>
      <c r="H159" s="229">
        <v>1.8560000000000001</v>
      </c>
      <c r="I159" s="230"/>
      <c r="J159" s="226"/>
      <c r="K159" s="226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170</v>
      </c>
      <c r="AU159" s="235" t="s">
        <v>88</v>
      </c>
      <c r="AV159" s="13" t="s">
        <v>88</v>
      </c>
      <c r="AW159" s="13" t="s">
        <v>37</v>
      </c>
      <c r="AX159" s="13" t="s">
        <v>78</v>
      </c>
      <c r="AY159" s="235" t="s">
        <v>157</v>
      </c>
    </row>
    <row r="160" s="2" customFormat="1" ht="16.5" customHeight="1">
      <c r="A160" s="39"/>
      <c r="B160" s="40"/>
      <c r="C160" s="205" t="s">
        <v>285</v>
      </c>
      <c r="D160" s="205" t="s">
        <v>159</v>
      </c>
      <c r="E160" s="206" t="s">
        <v>3091</v>
      </c>
      <c r="F160" s="207" t="s">
        <v>3092</v>
      </c>
      <c r="G160" s="208" t="s">
        <v>320</v>
      </c>
      <c r="H160" s="209">
        <v>47.5</v>
      </c>
      <c r="I160" s="210"/>
      <c r="J160" s="211">
        <f>ROUND(I160*H160,2)</f>
        <v>0</v>
      </c>
      <c r="K160" s="207" t="s">
        <v>175</v>
      </c>
      <c r="L160" s="45"/>
      <c r="M160" s="212" t="s">
        <v>19</v>
      </c>
      <c r="N160" s="213" t="s">
        <v>49</v>
      </c>
      <c r="O160" s="85"/>
      <c r="P160" s="214">
        <f>O160*H160</f>
        <v>0</v>
      </c>
      <c r="Q160" s="214">
        <v>0.00048999999999999998</v>
      </c>
      <c r="R160" s="214">
        <f>Q160*H160</f>
        <v>0.023275000000000001</v>
      </c>
      <c r="S160" s="214">
        <v>0</v>
      </c>
      <c r="T160" s="215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16" t="s">
        <v>164</v>
      </c>
      <c r="AT160" s="216" t="s">
        <v>159</v>
      </c>
      <c r="AU160" s="216" t="s">
        <v>88</v>
      </c>
      <c r="AY160" s="18" t="s">
        <v>157</v>
      </c>
      <c r="BE160" s="217">
        <f>IF(N160="základní",J160,0)</f>
        <v>0</v>
      </c>
      <c r="BF160" s="217">
        <f>IF(N160="snížená",J160,0)</f>
        <v>0</v>
      </c>
      <c r="BG160" s="217">
        <f>IF(N160="zákl. přenesená",J160,0)</f>
        <v>0</v>
      </c>
      <c r="BH160" s="217">
        <f>IF(N160="sníž. přenesená",J160,0)</f>
        <v>0</v>
      </c>
      <c r="BI160" s="217">
        <f>IF(N160="nulová",J160,0)</f>
        <v>0</v>
      </c>
      <c r="BJ160" s="18" t="s">
        <v>86</v>
      </c>
      <c r="BK160" s="217">
        <f>ROUND(I160*H160,2)</f>
        <v>0</v>
      </c>
      <c r="BL160" s="18" t="s">
        <v>164</v>
      </c>
      <c r="BM160" s="216" t="s">
        <v>3093</v>
      </c>
    </row>
    <row r="161" s="2" customFormat="1">
      <c r="A161" s="39"/>
      <c r="B161" s="40"/>
      <c r="C161" s="41"/>
      <c r="D161" s="218" t="s">
        <v>166</v>
      </c>
      <c r="E161" s="41"/>
      <c r="F161" s="219" t="s">
        <v>3094</v>
      </c>
      <c r="G161" s="41"/>
      <c r="H161" s="41"/>
      <c r="I161" s="220"/>
      <c r="J161" s="41"/>
      <c r="K161" s="41"/>
      <c r="L161" s="45"/>
      <c r="M161" s="221"/>
      <c r="N161" s="222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166</v>
      </c>
      <c r="AU161" s="18" t="s">
        <v>88</v>
      </c>
    </row>
    <row r="162" s="13" customFormat="1">
      <c r="A162" s="13"/>
      <c r="B162" s="225"/>
      <c r="C162" s="226"/>
      <c r="D162" s="223" t="s">
        <v>170</v>
      </c>
      <c r="E162" s="227" t="s">
        <v>19</v>
      </c>
      <c r="F162" s="228" t="s">
        <v>3095</v>
      </c>
      <c r="G162" s="226"/>
      <c r="H162" s="229">
        <v>24.300000000000001</v>
      </c>
      <c r="I162" s="230"/>
      <c r="J162" s="226"/>
      <c r="K162" s="226"/>
      <c r="L162" s="231"/>
      <c r="M162" s="232"/>
      <c r="N162" s="233"/>
      <c r="O162" s="233"/>
      <c r="P162" s="233"/>
      <c r="Q162" s="233"/>
      <c r="R162" s="233"/>
      <c r="S162" s="233"/>
      <c r="T162" s="23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5" t="s">
        <v>170</v>
      </c>
      <c r="AU162" s="235" t="s">
        <v>88</v>
      </c>
      <c r="AV162" s="13" t="s">
        <v>88</v>
      </c>
      <c r="AW162" s="13" t="s">
        <v>37</v>
      </c>
      <c r="AX162" s="13" t="s">
        <v>78</v>
      </c>
      <c r="AY162" s="235" t="s">
        <v>157</v>
      </c>
    </row>
    <row r="163" s="13" customFormat="1">
      <c r="A163" s="13"/>
      <c r="B163" s="225"/>
      <c r="C163" s="226"/>
      <c r="D163" s="223" t="s">
        <v>170</v>
      </c>
      <c r="E163" s="227" t="s">
        <v>19</v>
      </c>
      <c r="F163" s="228" t="s">
        <v>3096</v>
      </c>
      <c r="G163" s="226"/>
      <c r="H163" s="229">
        <v>23.199999999999999</v>
      </c>
      <c r="I163" s="230"/>
      <c r="J163" s="226"/>
      <c r="K163" s="226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170</v>
      </c>
      <c r="AU163" s="235" t="s">
        <v>88</v>
      </c>
      <c r="AV163" s="13" t="s">
        <v>88</v>
      </c>
      <c r="AW163" s="13" t="s">
        <v>37</v>
      </c>
      <c r="AX163" s="13" t="s">
        <v>78</v>
      </c>
      <c r="AY163" s="235" t="s">
        <v>157</v>
      </c>
    </row>
    <row r="164" s="2" customFormat="1" ht="24.15" customHeight="1">
      <c r="A164" s="39"/>
      <c r="B164" s="40"/>
      <c r="C164" s="205" t="s">
        <v>290</v>
      </c>
      <c r="D164" s="205" t="s">
        <v>159</v>
      </c>
      <c r="E164" s="206" t="s">
        <v>3097</v>
      </c>
      <c r="F164" s="207" t="s">
        <v>3098</v>
      </c>
      <c r="G164" s="208" t="s">
        <v>162</v>
      </c>
      <c r="H164" s="209">
        <v>216.80000000000001</v>
      </c>
      <c r="I164" s="210"/>
      <c r="J164" s="211">
        <f>ROUND(I164*H164,2)</f>
        <v>0</v>
      </c>
      <c r="K164" s="207" t="s">
        <v>175</v>
      </c>
      <c r="L164" s="45"/>
      <c r="M164" s="212" t="s">
        <v>19</v>
      </c>
      <c r="N164" s="213" t="s">
        <v>49</v>
      </c>
      <c r="O164" s="85"/>
      <c r="P164" s="214">
        <f>O164*H164</f>
        <v>0</v>
      </c>
      <c r="Q164" s="214">
        <v>0.00013999999999999999</v>
      </c>
      <c r="R164" s="214">
        <f>Q164*H164</f>
        <v>0.030352000000000001</v>
      </c>
      <c r="S164" s="214">
        <v>0</v>
      </c>
      <c r="T164" s="215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6" t="s">
        <v>164</v>
      </c>
      <c r="AT164" s="216" t="s">
        <v>159</v>
      </c>
      <c r="AU164" s="216" t="s">
        <v>88</v>
      </c>
      <c r="AY164" s="18" t="s">
        <v>157</v>
      </c>
      <c r="BE164" s="217">
        <f>IF(N164="základní",J164,0)</f>
        <v>0</v>
      </c>
      <c r="BF164" s="217">
        <f>IF(N164="snížená",J164,0)</f>
        <v>0</v>
      </c>
      <c r="BG164" s="217">
        <f>IF(N164="zákl. přenesená",J164,0)</f>
        <v>0</v>
      </c>
      <c r="BH164" s="217">
        <f>IF(N164="sníž. přenesená",J164,0)</f>
        <v>0</v>
      </c>
      <c r="BI164" s="217">
        <f>IF(N164="nulová",J164,0)</f>
        <v>0</v>
      </c>
      <c r="BJ164" s="18" t="s">
        <v>86</v>
      </c>
      <c r="BK164" s="217">
        <f>ROUND(I164*H164,2)</f>
        <v>0</v>
      </c>
      <c r="BL164" s="18" t="s">
        <v>164</v>
      </c>
      <c r="BM164" s="216" t="s">
        <v>3099</v>
      </c>
    </row>
    <row r="165" s="2" customFormat="1">
      <c r="A165" s="39"/>
      <c r="B165" s="40"/>
      <c r="C165" s="41"/>
      <c r="D165" s="218" t="s">
        <v>166</v>
      </c>
      <c r="E165" s="41"/>
      <c r="F165" s="219" t="s">
        <v>3100</v>
      </c>
      <c r="G165" s="41"/>
      <c r="H165" s="41"/>
      <c r="I165" s="220"/>
      <c r="J165" s="41"/>
      <c r="K165" s="41"/>
      <c r="L165" s="45"/>
      <c r="M165" s="221"/>
      <c r="N165" s="222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166</v>
      </c>
      <c r="AU165" s="18" t="s">
        <v>88</v>
      </c>
    </row>
    <row r="166" s="13" customFormat="1">
      <c r="A166" s="13"/>
      <c r="B166" s="225"/>
      <c r="C166" s="226"/>
      <c r="D166" s="223" t="s">
        <v>170</v>
      </c>
      <c r="E166" s="227" t="s">
        <v>19</v>
      </c>
      <c r="F166" s="228" t="s">
        <v>3101</v>
      </c>
      <c r="G166" s="226"/>
      <c r="H166" s="229">
        <v>216.80000000000001</v>
      </c>
      <c r="I166" s="230"/>
      <c r="J166" s="226"/>
      <c r="K166" s="226"/>
      <c r="L166" s="231"/>
      <c r="M166" s="232"/>
      <c r="N166" s="233"/>
      <c r="O166" s="233"/>
      <c r="P166" s="233"/>
      <c r="Q166" s="233"/>
      <c r="R166" s="233"/>
      <c r="S166" s="233"/>
      <c r="T166" s="23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5" t="s">
        <v>170</v>
      </c>
      <c r="AU166" s="235" t="s">
        <v>88</v>
      </c>
      <c r="AV166" s="13" t="s">
        <v>88</v>
      </c>
      <c r="AW166" s="13" t="s">
        <v>37</v>
      </c>
      <c r="AX166" s="13" t="s">
        <v>78</v>
      </c>
      <c r="AY166" s="235" t="s">
        <v>157</v>
      </c>
    </row>
    <row r="167" s="2" customFormat="1" ht="16.5" customHeight="1">
      <c r="A167" s="39"/>
      <c r="B167" s="40"/>
      <c r="C167" s="236" t="s">
        <v>7</v>
      </c>
      <c r="D167" s="236" t="s">
        <v>242</v>
      </c>
      <c r="E167" s="237" t="s">
        <v>3102</v>
      </c>
      <c r="F167" s="238" t="s">
        <v>3103</v>
      </c>
      <c r="G167" s="239" t="s">
        <v>162</v>
      </c>
      <c r="H167" s="240">
        <v>256.80000000000001</v>
      </c>
      <c r="I167" s="241"/>
      <c r="J167" s="242">
        <f>ROUND(I167*H167,2)</f>
        <v>0</v>
      </c>
      <c r="K167" s="238" t="s">
        <v>175</v>
      </c>
      <c r="L167" s="243"/>
      <c r="M167" s="244" t="s">
        <v>19</v>
      </c>
      <c r="N167" s="245" t="s">
        <v>49</v>
      </c>
      <c r="O167" s="85"/>
      <c r="P167" s="214">
        <f>O167*H167</f>
        <v>0</v>
      </c>
      <c r="Q167" s="214">
        <v>0.00059999999999999995</v>
      </c>
      <c r="R167" s="214">
        <f>Q167*H167</f>
        <v>0.15408</v>
      </c>
      <c r="S167" s="214">
        <v>0</v>
      </c>
      <c r="T167" s="215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6" t="s">
        <v>214</v>
      </c>
      <c r="AT167" s="216" t="s">
        <v>242</v>
      </c>
      <c r="AU167" s="216" t="s">
        <v>88</v>
      </c>
      <c r="AY167" s="18" t="s">
        <v>157</v>
      </c>
      <c r="BE167" s="217">
        <f>IF(N167="základní",J167,0)</f>
        <v>0</v>
      </c>
      <c r="BF167" s="217">
        <f>IF(N167="snížená",J167,0)</f>
        <v>0</v>
      </c>
      <c r="BG167" s="217">
        <f>IF(N167="zákl. přenesená",J167,0)</f>
        <v>0</v>
      </c>
      <c r="BH167" s="217">
        <f>IF(N167="sníž. přenesená",J167,0)</f>
        <v>0</v>
      </c>
      <c r="BI167" s="217">
        <f>IF(N167="nulová",J167,0)</f>
        <v>0</v>
      </c>
      <c r="BJ167" s="18" t="s">
        <v>86</v>
      </c>
      <c r="BK167" s="217">
        <f>ROUND(I167*H167,2)</f>
        <v>0</v>
      </c>
      <c r="BL167" s="18" t="s">
        <v>164</v>
      </c>
      <c r="BM167" s="216" t="s">
        <v>3104</v>
      </c>
    </row>
    <row r="168" s="13" customFormat="1">
      <c r="A168" s="13"/>
      <c r="B168" s="225"/>
      <c r="C168" s="226"/>
      <c r="D168" s="223" t="s">
        <v>170</v>
      </c>
      <c r="E168" s="226"/>
      <c r="F168" s="228" t="s">
        <v>3105</v>
      </c>
      <c r="G168" s="226"/>
      <c r="H168" s="229">
        <v>256.80000000000001</v>
      </c>
      <c r="I168" s="230"/>
      <c r="J168" s="226"/>
      <c r="K168" s="226"/>
      <c r="L168" s="231"/>
      <c r="M168" s="232"/>
      <c r="N168" s="233"/>
      <c r="O168" s="233"/>
      <c r="P168" s="233"/>
      <c r="Q168" s="233"/>
      <c r="R168" s="233"/>
      <c r="S168" s="233"/>
      <c r="T168" s="23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5" t="s">
        <v>170</v>
      </c>
      <c r="AU168" s="235" t="s">
        <v>88</v>
      </c>
      <c r="AV168" s="13" t="s">
        <v>88</v>
      </c>
      <c r="AW168" s="13" t="s">
        <v>4</v>
      </c>
      <c r="AX168" s="13" t="s">
        <v>86</v>
      </c>
      <c r="AY168" s="235" t="s">
        <v>157</v>
      </c>
    </row>
    <row r="169" s="12" customFormat="1" ht="22.8" customHeight="1">
      <c r="A169" s="12"/>
      <c r="B169" s="189"/>
      <c r="C169" s="190"/>
      <c r="D169" s="191" t="s">
        <v>77</v>
      </c>
      <c r="E169" s="203" t="s">
        <v>164</v>
      </c>
      <c r="F169" s="203" t="s">
        <v>485</v>
      </c>
      <c r="G169" s="190"/>
      <c r="H169" s="190"/>
      <c r="I169" s="193"/>
      <c r="J169" s="204">
        <f>BK169</f>
        <v>0</v>
      </c>
      <c r="K169" s="190"/>
      <c r="L169" s="195"/>
      <c r="M169" s="196"/>
      <c r="N169" s="197"/>
      <c r="O169" s="197"/>
      <c r="P169" s="198">
        <f>SUM(P170:P176)</f>
        <v>0</v>
      </c>
      <c r="Q169" s="197"/>
      <c r="R169" s="198">
        <f>SUM(R170:R176)</f>
        <v>79.379999999999995</v>
      </c>
      <c r="S169" s="197"/>
      <c r="T169" s="199">
        <f>SUM(T170:T176)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0" t="s">
        <v>86</v>
      </c>
      <c r="AT169" s="201" t="s">
        <v>77</v>
      </c>
      <c r="AU169" s="201" t="s">
        <v>86</v>
      </c>
      <c r="AY169" s="200" t="s">
        <v>157</v>
      </c>
      <c r="BK169" s="202">
        <f>SUM(BK170:BK176)</f>
        <v>0</v>
      </c>
    </row>
    <row r="170" s="2" customFormat="1" ht="16.5" customHeight="1">
      <c r="A170" s="39"/>
      <c r="B170" s="40"/>
      <c r="C170" s="205" t="s">
        <v>300</v>
      </c>
      <c r="D170" s="205" t="s">
        <v>159</v>
      </c>
      <c r="E170" s="206" t="s">
        <v>578</v>
      </c>
      <c r="F170" s="207" t="s">
        <v>579</v>
      </c>
      <c r="G170" s="208" t="s">
        <v>174</v>
      </c>
      <c r="H170" s="209">
        <v>2.2029999999999998</v>
      </c>
      <c r="I170" s="210"/>
      <c r="J170" s="211">
        <f>ROUND(I170*H170,2)</f>
        <v>0</v>
      </c>
      <c r="K170" s="207" t="s">
        <v>175</v>
      </c>
      <c r="L170" s="45"/>
      <c r="M170" s="212" t="s">
        <v>19</v>
      </c>
      <c r="N170" s="213" t="s">
        <v>49</v>
      </c>
      <c r="O170" s="85"/>
      <c r="P170" s="214">
        <f>O170*H170</f>
        <v>0</v>
      </c>
      <c r="Q170" s="214">
        <v>0</v>
      </c>
      <c r="R170" s="214">
        <f>Q170*H170</f>
        <v>0</v>
      </c>
      <c r="S170" s="214">
        <v>0</v>
      </c>
      <c r="T170" s="215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16" t="s">
        <v>164</v>
      </c>
      <c r="AT170" s="216" t="s">
        <v>159</v>
      </c>
      <c r="AU170" s="216" t="s">
        <v>88</v>
      </c>
      <c r="AY170" s="18" t="s">
        <v>157</v>
      </c>
      <c r="BE170" s="217">
        <f>IF(N170="základní",J170,0)</f>
        <v>0</v>
      </c>
      <c r="BF170" s="217">
        <f>IF(N170="snížená",J170,0)</f>
        <v>0</v>
      </c>
      <c r="BG170" s="217">
        <f>IF(N170="zákl. přenesená",J170,0)</f>
        <v>0</v>
      </c>
      <c r="BH170" s="217">
        <f>IF(N170="sníž. přenesená",J170,0)</f>
        <v>0</v>
      </c>
      <c r="BI170" s="217">
        <f>IF(N170="nulová",J170,0)</f>
        <v>0</v>
      </c>
      <c r="BJ170" s="18" t="s">
        <v>86</v>
      </c>
      <c r="BK170" s="217">
        <f>ROUND(I170*H170,2)</f>
        <v>0</v>
      </c>
      <c r="BL170" s="18" t="s">
        <v>164</v>
      </c>
      <c r="BM170" s="216" t="s">
        <v>3106</v>
      </c>
    </row>
    <row r="171" s="2" customFormat="1">
      <c r="A171" s="39"/>
      <c r="B171" s="40"/>
      <c r="C171" s="41"/>
      <c r="D171" s="218" t="s">
        <v>166</v>
      </c>
      <c r="E171" s="41"/>
      <c r="F171" s="219" t="s">
        <v>581</v>
      </c>
      <c r="G171" s="41"/>
      <c r="H171" s="41"/>
      <c r="I171" s="220"/>
      <c r="J171" s="41"/>
      <c r="K171" s="41"/>
      <c r="L171" s="45"/>
      <c r="M171" s="221"/>
      <c r="N171" s="222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166</v>
      </c>
      <c r="AU171" s="18" t="s">
        <v>88</v>
      </c>
    </row>
    <row r="172" s="13" customFormat="1">
      <c r="A172" s="13"/>
      <c r="B172" s="225"/>
      <c r="C172" s="226"/>
      <c r="D172" s="223" t="s">
        <v>170</v>
      </c>
      <c r="E172" s="227" t="s">
        <v>19</v>
      </c>
      <c r="F172" s="228" t="s">
        <v>3107</v>
      </c>
      <c r="G172" s="226"/>
      <c r="H172" s="229">
        <v>1.0580000000000001</v>
      </c>
      <c r="I172" s="230"/>
      <c r="J172" s="226"/>
      <c r="K172" s="226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170</v>
      </c>
      <c r="AU172" s="235" t="s">
        <v>88</v>
      </c>
      <c r="AV172" s="13" t="s">
        <v>88</v>
      </c>
      <c r="AW172" s="13" t="s">
        <v>37</v>
      </c>
      <c r="AX172" s="13" t="s">
        <v>78</v>
      </c>
      <c r="AY172" s="235" t="s">
        <v>157</v>
      </c>
    </row>
    <row r="173" s="13" customFormat="1">
      <c r="A173" s="13"/>
      <c r="B173" s="225"/>
      <c r="C173" s="226"/>
      <c r="D173" s="223" t="s">
        <v>170</v>
      </c>
      <c r="E173" s="227" t="s">
        <v>19</v>
      </c>
      <c r="F173" s="228" t="s">
        <v>3108</v>
      </c>
      <c r="G173" s="226"/>
      <c r="H173" s="229">
        <v>1.145</v>
      </c>
      <c r="I173" s="230"/>
      <c r="J173" s="226"/>
      <c r="K173" s="226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170</v>
      </c>
      <c r="AU173" s="235" t="s">
        <v>88</v>
      </c>
      <c r="AV173" s="13" t="s">
        <v>88</v>
      </c>
      <c r="AW173" s="13" t="s">
        <v>37</v>
      </c>
      <c r="AX173" s="13" t="s">
        <v>78</v>
      </c>
      <c r="AY173" s="235" t="s">
        <v>157</v>
      </c>
    </row>
    <row r="174" s="2" customFormat="1" ht="24.15" customHeight="1">
      <c r="A174" s="39"/>
      <c r="B174" s="40"/>
      <c r="C174" s="205" t="s">
        <v>306</v>
      </c>
      <c r="D174" s="205" t="s">
        <v>159</v>
      </c>
      <c r="E174" s="206" t="s">
        <v>3109</v>
      </c>
      <c r="F174" s="207" t="s">
        <v>3110</v>
      </c>
      <c r="G174" s="208" t="s">
        <v>174</v>
      </c>
      <c r="H174" s="209">
        <v>42</v>
      </c>
      <c r="I174" s="210"/>
      <c r="J174" s="211">
        <f>ROUND(I174*H174,2)</f>
        <v>0</v>
      </c>
      <c r="K174" s="207" t="s">
        <v>175</v>
      </c>
      <c r="L174" s="45"/>
      <c r="M174" s="212" t="s">
        <v>19</v>
      </c>
      <c r="N174" s="213" t="s">
        <v>49</v>
      </c>
      <c r="O174" s="85"/>
      <c r="P174" s="214">
        <f>O174*H174</f>
        <v>0</v>
      </c>
      <c r="Q174" s="214">
        <v>1.8899999999999999</v>
      </c>
      <c r="R174" s="214">
        <f>Q174*H174</f>
        <v>79.379999999999995</v>
      </c>
      <c r="S174" s="214">
        <v>0</v>
      </c>
      <c r="T174" s="215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16" t="s">
        <v>164</v>
      </c>
      <c r="AT174" s="216" t="s">
        <v>159</v>
      </c>
      <c r="AU174" s="216" t="s">
        <v>88</v>
      </c>
      <c r="AY174" s="18" t="s">
        <v>157</v>
      </c>
      <c r="BE174" s="217">
        <f>IF(N174="základní",J174,0)</f>
        <v>0</v>
      </c>
      <c r="BF174" s="217">
        <f>IF(N174="snížená",J174,0)</f>
        <v>0</v>
      </c>
      <c r="BG174" s="217">
        <f>IF(N174="zákl. přenesená",J174,0)</f>
        <v>0</v>
      </c>
      <c r="BH174" s="217">
        <f>IF(N174="sníž. přenesená",J174,0)</f>
        <v>0</v>
      </c>
      <c r="BI174" s="217">
        <f>IF(N174="nulová",J174,0)</f>
        <v>0</v>
      </c>
      <c r="BJ174" s="18" t="s">
        <v>86</v>
      </c>
      <c r="BK174" s="217">
        <f>ROUND(I174*H174,2)</f>
        <v>0</v>
      </c>
      <c r="BL174" s="18" t="s">
        <v>164</v>
      </c>
      <c r="BM174" s="216" t="s">
        <v>3111</v>
      </c>
    </row>
    <row r="175" s="2" customFormat="1">
      <c r="A175" s="39"/>
      <c r="B175" s="40"/>
      <c r="C175" s="41"/>
      <c r="D175" s="218" t="s">
        <v>166</v>
      </c>
      <c r="E175" s="41"/>
      <c r="F175" s="219" t="s">
        <v>3112</v>
      </c>
      <c r="G175" s="41"/>
      <c r="H175" s="41"/>
      <c r="I175" s="220"/>
      <c r="J175" s="41"/>
      <c r="K175" s="41"/>
      <c r="L175" s="45"/>
      <c r="M175" s="221"/>
      <c r="N175" s="222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166</v>
      </c>
      <c r="AU175" s="18" t="s">
        <v>88</v>
      </c>
    </row>
    <row r="176" s="13" customFormat="1">
      <c r="A176" s="13"/>
      <c r="B176" s="225"/>
      <c r="C176" s="226"/>
      <c r="D176" s="223" t="s">
        <v>170</v>
      </c>
      <c r="E176" s="227" t="s">
        <v>19</v>
      </c>
      <c r="F176" s="228" t="s">
        <v>3113</v>
      </c>
      <c r="G176" s="226"/>
      <c r="H176" s="229">
        <v>42</v>
      </c>
      <c r="I176" s="230"/>
      <c r="J176" s="226"/>
      <c r="K176" s="226"/>
      <c r="L176" s="231"/>
      <c r="M176" s="232"/>
      <c r="N176" s="233"/>
      <c r="O176" s="233"/>
      <c r="P176" s="233"/>
      <c r="Q176" s="233"/>
      <c r="R176" s="233"/>
      <c r="S176" s="233"/>
      <c r="T176" s="23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5" t="s">
        <v>170</v>
      </c>
      <c r="AU176" s="235" t="s">
        <v>88</v>
      </c>
      <c r="AV176" s="13" t="s">
        <v>88</v>
      </c>
      <c r="AW176" s="13" t="s">
        <v>37</v>
      </c>
      <c r="AX176" s="13" t="s">
        <v>78</v>
      </c>
      <c r="AY176" s="235" t="s">
        <v>157</v>
      </c>
    </row>
    <row r="177" s="12" customFormat="1" ht="22.8" customHeight="1">
      <c r="A177" s="12"/>
      <c r="B177" s="189"/>
      <c r="C177" s="190"/>
      <c r="D177" s="191" t="s">
        <v>77</v>
      </c>
      <c r="E177" s="203" t="s">
        <v>192</v>
      </c>
      <c r="F177" s="203" t="s">
        <v>586</v>
      </c>
      <c r="G177" s="190"/>
      <c r="H177" s="190"/>
      <c r="I177" s="193"/>
      <c r="J177" s="204">
        <f>BK177</f>
        <v>0</v>
      </c>
      <c r="K177" s="190"/>
      <c r="L177" s="195"/>
      <c r="M177" s="196"/>
      <c r="N177" s="197"/>
      <c r="O177" s="197"/>
      <c r="P177" s="198">
        <f>SUM(P178:P185)</f>
        <v>0</v>
      </c>
      <c r="Q177" s="197"/>
      <c r="R177" s="198">
        <f>SUM(R178:R185)</f>
        <v>10.671240000000001</v>
      </c>
      <c r="S177" s="197"/>
      <c r="T177" s="199">
        <f>SUM(T178:T185)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0" t="s">
        <v>86</v>
      </c>
      <c r="AT177" s="201" t="s">
        <v>77</v>
      </c>
      <c r="AU177" s="201" t="s">
        <v>86</v>
      </c>
      <c r="AY177" s="200" t="s">
        <v>157</v>
      </c>
      <c r="BK177" s="202">
        <f>SUM(BK178:BK185)</f>
        <v>0</v>
      </c>
    </row>
    <row r="178" s="2" customFormat="1" ht="21.75" customHeight="1">
      <c r="A178" s="39"/>
      <c r="B178" s="40"/>
      <c r="C178" s="205" t="s">
        <v>311</v>
      </c>
      <c r="D178" s="205" t="s">
        <v>159</v>
      </c>
      <c r="E178" s="206" t="s">
        <v>594</v>
      </c>
      <c r="F178" s="207" t="s">
        <v>595</v>
      </c>
      <c r="G178" s="208" t="s">
        <v>162</v>
      </c>
      <c r="H178" s="209">
        <v>51</v>
      </c>
      <c r="I178" s="210"/>
      <c r="J178" s="211">
        <f>ROUND(I178*H178,2)</f>
        <v>0</v>
      </c>
      <c r="K178" s="207" t="s">
        <v>175</v>
      </c>
      <c r="L178" s="45"/>
      <c r="M178" s="212" t="s">
        <v>19</v>
      </c>
      <c r="N178" s="213" t="s">
        <v>49</v>
      </c>
      <c r="O178" s="85"/>
      <c r="P178" s="214">
        <f>O178*H178</f>
        <v>0</v>
      </c>
      <c r="Q178" s="214">
        <v>0</v>
      </c>
      <c r="R178" s="214">
        <f>Q178*H178</f>
        <v>0</v>
      </c>
      <c r="S178" s="214">
        <v>0</v>
      </c>
      <c r="T178" s="215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16" t="s">
        <v>164</v>
      </c>
      <c r="AT178" s="216" t="s">
        <v>159</v>
      </c>
      <c r="AU178" s="216" t="s">
        <v>88</v>
      </c>
      <c r="AY178" s="18" t="s">
        <v>157</v>
      </c>
      <c r="BE178" s="217">
        <f>IF(N178="základní",J178,0)</f>
        <v>0</v>
      </c>
      <c r="BF178" s="217">
        <f>IF(N178="snížená",J178,0)</f>
        <v>0</v>
      </c>
      <c r="BG178" s="217">
        <f>IF(N178="zákl. přenesená",J178,0)</f>
        <v>0</v>
      </c>
      <c r="BH178" s="217">
        <f>IF(N178="sníž. přenesená",J178,0)</f>
        <v>0</v>
      </c>
      <c r="BI178" s="217">
        <f>IF(N178="nulová",J178,0)</f>
        <v>0</v>
      </c>
      <c r="BJ178" s="18" t="s">
        <v>86</v>
      </c>
      <c r="BK178" s="217">
        <f>ROUND(I178*H178,2)</f>
        <v>0</v>
      </c>
      <c r="BL178" s="18" t="s">
        <v>164</v>
      </c>
      <c r="BM178" s="216" t="s">
        <v>3114</v>
      </c>
    </row>
    <row r="179" s="2" customFormat="1">
      <c r="A179" s="39"/>
      <c r="B179" s="40"/>
      <c r="C179" s="41"/>
      <c r="D179" s="218" t="s">
        <v>166</v>
      </c>
      <c r="E179" s="41"/>
      <c r="F179" s="219" t="s">
        <v>597</v>
      </c>
      <c r="G179" s="41"/>
      <c r="H179" s="41"/>
      <c r="I179" s="220"/>
      <c r="J179" s="41"/>
      <c r="K179" s="41"/>
      <c r="L179" s="45"/>
      <c r="M179" s="221"/>
      <c r="N179" s="222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166</v>
      </c>
      <c r="AU179" s="18" t="s">
        <v>88</v>
      </c>
    </row>
    <row r="180" s="13" customFormat="1">
      <c r="A180" s="13"/>
      <c r="B180" s="225"/>
      <c r="C180" s="226"/>
      <c r="D180" s="223" t="s">
        <v>170</v>
      </c>
      <c r="E180" s="227" t="s">
        <v>19</v>
      </c>
      <c r="F180" s="228" t="s">
        <v>3073</v>
      </c>
      <c r="G180" s="226"/>
      <c r="H180" s="229">
        <v>51</v>
      </c>
      <c r="I180" s="230"/>
      <c r="J180" s="226"/>
      <c r="K180" s="226"/>
      <c r="L180" s="231"/>
      <c r="M180" s="232"/>
      <c r="N180" s="233"/>
      <c r="O180" s="233"/>
      <c r="P180" s="233"/>
      <c r="Q180" s="233"/>
      <c r="R180" s="233"/>
      <c r="S180" s="233"/>
      <c r="T180" s="23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5" t="s">
        <v>170</v>
      </c>
      <c r="AU180" s="235" t="s">
        <v>88</v>
      </c>
      <c r="AV180" s="13" t="s">
        <v>88</v>
      </c>
      <c r="AW180" s="13" t="s">
        <v>37</v>
      </c>
      <c r="AX180" s="13" t="s">
        <v>78</v>
      </c>
      <c r="AY180" s="235" t="s">
        <v>157</v>
      </c>
    </row>
    <row r="181" s="2" customFormat="1" ht="37.8" customHeight="1">
      <c r="A181" s="39"/>
      <c r="B181" s="40"/>
      <c r="C181" s="205" t="s">
        <v>317</v>
      </c>
      <c r="D181" s="205" t="s">
        <v>159</v>
      </c>
      <c r="E181" s="206" t="s">
        <v>3115</v>
      </c>
      <c r="F181" s="207" t="s">
        <v>3116</v>
      </c>
      <c r="G181" s="208" t="s">
        <v>162</v>
      </c>
      <c r="H181" s="209">
        <v>51</v>
      </c>
      <c r="I181" s="210"/>
      <c r="J181" s="211">
        <f>ROUND(I181*H181,2)</f>
        <v>0</v>
      </c>
      <c r="K181" s="207" t="s">
        <v>175</v>
      </c>
      <c r="L181" s="45"/>
      <c r="M181" s="212" t="s">
        <v>19</v>
      </c>
      <c r="N181" s="213" t="s">
        <v>49</v>
      </c>
      <c r="O181" s="85"/>
      <c r="P181" s="214">
        <f>O181*H181</f>
        <v>0</v>
      </c>
      <c r="Q181" s="214">
        <v>0.098000000000000004</v>
      </c>
      <c r="R181" s="214">
        <f>Q181*H181</f>
        <v>4.9980000000000002</v>
      </c>
      <c r="S181" s="214">
        <v>0</v>
      </c>
      <c r="T181" s="215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16" t="s">
        <v>164</v>
      </c>
      <c r="AT181" s="216" t="s">
        <v>159</v>
      </c>
      <c r="AU181" s="216" t="s">
        <v>88</v>
      </c>
      <c r="AY181" s="18" t="s">
        <v>157</v>
      </c>
      <c r="BE181" s="217">
        <f>IF(N181="základní",J181,0)</f>
        <v>0</v>
      </c>
      <c r="BF181" s="217">
        <f>IF(N181="snížená",J181,0)</f>
        <v>0</v>
      </c>
      <c r="BG181" s="217">
        <f>IF(N181="zákl. přenesená",J181,0)</f>
        <v>0</v>
      </c>
      <c r="BH181" s="217">
        <f>IF(N181="sníž. přenesená",J181,0)</f>
        <v>0</v>
      </c>
      <c r="BI181" s="217">
        <f>IF(N181="nulová",J181,0)</f>
        <v>0</v>
      </c>
      <c r="BJ181" s="18" t="s">
        <v>86</v>
      </c>
      <c r="BK181" s="217">
        <f>ROUND(I181*H181,2)</f>
        <v>0</v>
      </c>
      <c r="BL181" s="18" t="s">
        <v>164</v>
      </c>
      <c r="BM181" s="216" t="s">
        <v>3117</v>
      </c>
    </row>
    <row r="182" s="2" customFormat="1">
      <c r="A182" s="39"/>
      <c r="B182" s="40"/>
      <c r="C182" s="41"/>
      <c r="D182" s="218" t="s">
        <v>166</v>
      </c>
      <c r="E182" s="41"/>
      <c r="F182" s="219" t="s">
        <v>3118</v>
      </c>
      <c r="G182" s="41"/>
      <c r="H182" s="41"/>
      <c r="I182" s="220"/>
      <c r="J182" s="41"/>
      <c r="K182" s="41"/>
      <c r="L182" s="45"/>
      <c r="M182" s="221"/>
      <c r="N182" s="222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166</v>
      </c>
      <c r="AU182" s="18" t="s">
        <v>88</v>
      </c>
    </row>
    <row r="183" s="13" customFormat="1">
      <c r="A183" s="13"/>
      <c r="B183" s="225"/>
      <c r="C183" s="226"/>
      <c r="D183" s="223" t="s">
        <v>170</v>
      </c>
      <c r="E183" s="227" t="s">
        <v>19</v>
      </c>
      <c r="F183" s="228" t="s">
        <v>3073</v>
      </c>
      <c r="G183" s="226"/>
      <c r="H183" s="229">
        <v>51</v>
      </c>
      <c r="I183" s="230"/>
      <c r="J183" s="226"/>
      <c r="K183" s="226"/>
      <c r="L183" s="231"/>
      <c r="M183" s="232"/>
      <c r="N183" s="233"/>
      <c r="O183" s="233"/>
      <c r="P183" s="233"/>
      <c r="Q183" s="233"/>
      <c r="R183" s="233"/>
      <c r="S183" s="233"/>
      <c r="T183" s="23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5" t="s">
        <v>170</v>
      </c>
      <c r="AU183" s="235" t="s">
        <v>88</v>
      </c>
      <c r="AV183" s="13" t="s">
        <v>88</v>
      </c>
      <c r="AW183" s="13" t="s">
        <v>37</v>
      </c>
      <c r="AX183" s="13" t="s">
        <v>78</v>
      </c>
      <c r="AY183" s="235" t="s">
        <v>157</v>
      </c>
    </row>
    <row r="184" s="2" customFormat="1" ht="16.5" customHeight="1">
      <c r="A184" s="39"/>
      <c r="B184" s="40"/>
      <c r="C184" s="236" t="s">
        <v>323</v>
      </c>
      <c r="D184" s="236" t="s">
        <v>242</v>
      </c>
      <c r="E184" s="237" t="s">
        <v>3119</v>
      </c>
      <c r="F184" s="238" t="s">
        <v>3120</v>
      </c>
      <c r="G184" s="239" t="s">
        <v>162</v>
      </c>
      <c r="H184" s="240">
        <v>52.530000000000001</v>
      </c>
      <c r="I184" s="241"/>
      <c r="J184" s="242">
        <f>ROUND(I184*H184,2)</f>
        <v>0</v>
      </c>
      <c r="K184" s="238" t="s">
        <v>175</v>
      </c>
      <c r="L184" s="243"/>
      <c r="M184" s="244" t="s">
        <v>19</v>
      </c>
      <c r="N184" s="245" t="s">
        <v>49</v>
      </c>
      <c r="O184" s="85"/>
      <c r="P184" s="214">
        <f>O184*H184</f>
        <v>0</v>
      </c>
      <c r="Q184" s="214">
        <v>0.108</v>
      </c>
      <c r="R184" s="214">
        <f>Q184*H184</f>
        <v>5.6732399999999998</v>
      </c>
      <c r="S184" s="214">
        <v>0</v>
      </c>
      <c r="T184" s="215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16" t="s">
        <v>214</v>
      </c>
      <c r="AT184" s="216" t="s">
        <v>242</v>
      </c>
      <c r="AU184" s="216" t="s">
        <v>88</v>
      </c>
      <c r="AY184" s="18" t="s">
        <v>157</v>
      </c>
      <c r="BE184" s="217">
        <f>IF(N184="základní",J184,0)</f>
        <v>0</v>
      </c>
      <c r="BF184" s="217">
        <f>IF(N184="snížená",J184,0)</f>
        <v>0</v>
      </c>
      <c r="BG184" s="217">
        <f>IF(N184="zákl. přenesená",J184,0)</f>
        <v>0</v>
      </c>
      <c r="BH184" s="217">
        <f>IF(N184="sníž. přenesená",J184,0)</f>
        <v>0</v>
      </c>
      <c r="BI184" s="217">
        <f>IF(N184="nulová",J184,0)</f>
        <v>0</v>
      </c>
      <c r="BJ184" s="18" t="s">
        <v>86</v>
      </c>
      <c r="BK184" s="217">
        <f>ROUND(I184*H184,2)</f>
        <v>0</v>
      </c>
      <c r="BL184" s="18" t="s">
        <v>164</v>
      </c>
      <c r="BM184" s="216" t="s">
        <v>3121</v>
      </c>
    </row>
    <row r="185" s="13" customFormat="1">
      <c r="A185" s="13"/>
      <c r="B185" s="225"/>
      <c r="C185" s="226"/>
      <c r="D185" s="223" t="s">
        <v>170</v>
      </c>
      <c r="E185" s="226"/>
      <c r="F185" s="228" t="s">
        <v>3122</v>
      </c>
      <c r="G185" s="226"/>
      <c r="H185" s="229">
        <v>52.530000000000001</v>
      </c>
      <c r="I185" s="230"/>
      <c r="J185" s="226"/>
      <c r="K185" s="226"/>
      <c r="L185" s="231"/>
      <c r="M185" s="232"/>
      <c r="N185" s="233"/>
      <c r="O185" s="233"/>
      <c r="P185" s="233"/>
      <c r="Q185" s="233"/>
      <c r="R185" s="233"/>
      <c r="S185" s="233"/>
      <c r="T185" s="23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5" t="s">
        <v>170</v>
      </c>
      <c r="AU185" s="235" t="s">
        <v>88</v>
      </c>
      <c r="AV185" s="13" t="s">
        <v>88</v>
      </c>
      <c r="AW185" s="13" t="s">
        <v>4</v>
      </c>
      <c r="AX185" s="13" t="s">
        <v>86</v>
      </c>
      <c r="AY185" s="235" t="s">
        <v>157</v>
      </c>
    </row>
    <row r="186" s="12" customFormat="1" ht="22.8" customHeight="1">
      <c r="A186" s="12"/>
      <c r="B186" s="189"/>
      <c r="C186" s="190"/>
      <c r="D186" s="191" t="s">
        <v>77</v>
      </c>
      <c r="E186" s="203" t="s">
        <v>200</v>
      </c>
      <c r="F186" s="203" t="s">
        <v>614</v>
      </c>
      <c r="G186" s="190"/>
      <c r="H186" s="190"/>
      <c r="I186" s="193"/>
      <c r="J186" s="204">
        <f>BK186</f>
        <v>0</v>
      </c>
      <c r="K186" s="190"/>
      <c r="L186" s="195"/>
      <c r="M186" s="196"/>
      <c r="N186" s="197"/>
      <c r="O186" s="197"/>
      <c r="P186" s="198">
        <f>SUM(P187:P192)</f>
        <v>0</v>
      </c>
      <c r="Q186" s="197"/>
      <c r="R186" s="198">
        <f>SUM(R187:R192)</f>
        <v>2.8771504999999995</v>
      </c>
      <c r="S186" s="197"/>
      <c r="T186" s="199">
        <f>SUM(T187:T192)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0" t="s">
        <v>86</v>
      </c>
      <c r="AT186" s="201" t="s">
        <v>77</v>
      </c>
      <c r="AU186" s="201" t="s">
        <v>86</v>
      </c>
      <c r="AY186" s="200" t="s">
        <v>157</v>
      </c>
      <c r="BK186" s="202">
        <f>SUM(BK187:BK192)</f>
        <v>0</v>
      </c>
    </row>
    <row r="187" s="2" customFormat="1" ht="16.5" customHeight="1">
      <c r="A187" s="39"/>
      <c r="B187" s="40"/>
      <c r="C187" s="205" t="s">
        <v>329</v>
      </c>
      <c r="D187" s="205" t="s">
        <v>159</v>
      </c>
      <c r="E187" s="206" t="s">
        <v>3123</v>
      </c>
      <c r="F187" s="207" t="s">
        <v>3124</v>
      </c>
      <c r="G187" s="208" t="s">
        <v>162</v>
      </c>
      <c r="H187" s="209">
        <v>47.5</v>
      </c>
      <c r="I187" s="210"/>
      <c r="J187" s="211">
        <f>ROUND(I187*H187,2)</f>
        <v>0</v>
      </c>
      <c r="K187" s="207" t="s">
        <v>175</v>
      </c>
      <c r="L187" s="45"/>
      <c r="M187" s="212" t="s">
        <v>19</v>
      </c>
      <c r="N187" s="213" t="s">
        <v>49</v>
      </c>
      <c r="O187" s="85"/>
      <c r="P187" s="214">
        <f>O187*H187</f>
        <v>0</v>
      </c>
      <c r="Q187" s="214">
        <v>0</v>
      </c>
      <c r="R187" s="214">
        <f>Q187*H187</f>
        <v>0</v>
      </c>
      <c r="S187" s="214">
        <v>0</v>
      </c>
      <c r="T187" s="215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16" t="s">
        <v>164</v>
      </c>
      <c r="AT187" s="216" t="s">
        <v>159</v>
      </c>
      <c r="AU187" s="216" t="s">
        <v>88</v>
      </c>
      <c r="AY187" s="18" t="s">
        <v>157</v>
      </c>
      <c r="BE187" s="217">
        <f>IF(N187="základní",J187,0)</f>
        <v>0</v>
      </c>
      <c r="BF187" s="217">
        <f>IF(N187="snížená",J187,0)</f>
        <v>0</v>
      </c>
      <c r="BG187" s="217">
        <f>IF(N187="zákl. přenesená",J187,0)</f>
        <v>0</v>
      </c>
      <c r="BH187" s="217">
        <f>IF(N187="sníž. přenesená",J187,0)</f>
        <v>0</v>
      </c>
      <c r="BI187" s="217">
        <f>IF(N187="nulová",J187,0)</f>
        <v>0</v>
      </c>
      <c r="BJ187" s="18" t="s">
        <v>86</v>
      </c>
      <c r="BK187" s="217">
        <f>ROUND(I187*H187,2)</f>
        <v>0</v>
      </c>
      <c r="BL187" s="18" t="s">
        <v>164</v>
      </c>
      <c r="BM187" s="216" t="s">
        <v>3125</v>
      </c>
    </row>
    <row r="188" s="2" customFormat="1">
      <c r="A188" s="39"/>
      <c r="B188" s="40"/>
      <c r="C188" s="41"/>
      <c r="D188" s="218" t="s">
        <v>166</v>
      </c>
      <c r="E188" s="41"/>
      <c r="F188" s="219" t="s">
        <v>3126</v>
      </c>
      <c r="G188" s="41"/>
      <c r="H188" s="41"/>
      <c r="I188" s="220"/>
      <c r="J188" s="41"/>
      <c r="K188" s="41"/>
      <c r="L188" s="45"/>
      <c r="M188" s="221"/>
      <c r="N188" s="222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166</v>
      </c>
      <c r="AU188" s="18" t="s">
        <v>88</v>
      </c>
    </row>
    <row r="189" s="13" customFormat="1">
      <c r="A189" s="13"/>
      <c r="B189" s="225"/>
      <c r="C189" s="226"/>
      <c r="D189" s="223" t="s">
        <v>170</v>
      </c>
      <c r="E189" s="227" t="s">
        <v>19</v>
      </c>
      <c r="F189" s="228" t="s">
        <v>3127</v>
      </c>
      <c r="G189" s="226"/>
      <c r="H189" s="229">
        <v>47.5</v>
      </c>
      <c r="I189" s="230"/>
      <c r="J189" s="226"/>
      <c r="K189" s="226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170</v>
      </c>
      <c r="AU189" s="235" t="s">
        <v>88</v>
      </c>
      <c r="AV189" s="13" t="s">
        <v>88</v>
      </c>
      <c r="AW189" s="13" t="s">
        <v>37</v>
      </c>
      <c r="AX189" s="13" t="s">
        <v>78</v>
      </c>
      <c r="AY189" s="235" t="s">
        <v>157</v>
      </c>
    </row>
    <row r="190" s="2" customFormat="1" ht="24.15" customHeight="1">
      <c r="A190" s="39"/>
      <c r="B190" s="40"/>
      <c r="C190" s="205" t="s">
        <v>334</v>
      </c>
      <c r="D190" s="205" t="s">
        <v>159</v>
      </c>
      <c r="E190" s="206" t="s">
        <v>3128</v>
      </c>
      <c r="F190" s="207" t="s">
        <v>3129</v>
      </c>
      <c r="G190" s="208" t="s">
        <v>174</v>
      </c>
      <c r="H190" s="209">
        <v>1.1499999999999999</v>
      </c>
      <c r="I190" s="210"/>
      <c r="J190" s="211">
        <f>ROUND(I190*H190,2)</f>
        <v>0</v>
      </c>
      <c r="K190" s="207" t="s">
        <v>175</v>
      </c>
      <c r="L190" s="45"/>
      <c r="M190" s="212" t="s">
        <v>19</v>
      </c>
      <c r="N190" s="213" t="s">
        <v>49</v>
      </c>
      <c r="O190" s="85"/>
      <c r="P190" s="214">
        <f>O190*H190</f>
        <v>0</v>
      </c>
      <c r="Q190" s="214">
        <v>2.5018699999999998</v>
      </c>
      <c r="R190" s="214">
        <f>Q190*H190</f>
        <v>2.8771504999999995</v>
      </c>
      <c r="S190" s="214">
        <v>0</v>
      </c>
      <c r="T190" s="215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16" t="s">
        <v>164</v>
      </c>
      <c r="AT190" s="216" t="s">
        <v>159</v>
      </c>
      <c r="AU190" s="216" t="s">
        <v>88</v>
      </c>
      <c r="AY190" s="18" t="s">
        <v>157</v>
      </c>
      <c r="BE190" s="217">
        <f>IF(N190="základní",J190,0)</f>
        <v>0</v>
      </c>
      <c r="BF190" s="217">
        <f>IF(N190="snížená",J190,0)</f>
        <v>0</v>
      </c>
      <c r="BG190" s="217">
        <f>IF(N190="zákl. přenesená",J190,0)</f>
        <v>0</v>
      </c>
      <c r="BH190" s="217">
        <f>IF(N190="sníž. přenesená",J190,0)</f>
        <v>0</v>
      </c>
      <c r="BI190" s="217">
        <f>IF(N190="nulová",J190,0)</f>
        <v>0</v>
      </c>
      <c r="BJ190" s="18" t="s">
        <v>86</v>
      </c>
      <c r="BK190" s="217">
        <f>ROUND(I190*H190,2)</f>
        <v>0</v>
      </c>
      <c r="BL190" s="18" t="s">
        <v>164</v>
      </c>
      <c r="BM190" s="216" t="s">
        <v>3130</v>
      </c>
    </row>
    <row r="191" s="2" customFormat="1">
      <c r="A191" s="39"/>
      <c r="B191" s="40"/>
      <c r="C191" s="41"/>
      <c r="D191" s="218" t="s">
        <v>166</v>
      </c>
      <c r="E191" s="41"/>
      <c r="F191" s="219" t="s">
        <v>3131</v>
      </c>
      <c r="G191" s="41"/>
      <c r="H191" s="41"/>
      <c r="I191" s="220"/>
      <c r="J191" s="41"/>
      <c r="K191" s="41"/>
      <c r="L191" s="45"/>
      <c r="M191" s="221"/>
      <c r="N191" s="222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166</v>
      </c>
      <c r="AU191" s="18" t="s">
        <v>88</v>
      </c>
    </row>
    <row r="192" s="13" customFormat="1">
      <c r="A192" s="13"/>
      <c r="B192" s="225"/>
      <c r="C192" s="226"/>
      <c r="D192" s="223" t="s">
        <v>170</v>
      </c>
      <c r="E192" s="227" t="s">
        <v>19</v>
      </c>
      <c r="F192" s="228" t="s">
        <v>3132</v>
      </c>
      <c r="G192" s="226"/>
      <c r="H192" s="229">
        <v>1.1499999999999999</v>
      </c>
      <c r="I192" s="230"/>
      <c r="J192" s="226"/>
      <c r="K192" s="226"/>
      <c r="L192" s="231"/>
      <c r="M192" s="232"/>
      <c r="N192" s="233"/>
      <c r="O192" s="233"/>
      <c r="P192" s="233"/>
      <c r="Q192" s="233"/>
      <c r="R192" s="233"/>
      <c r="S192" s="233"/>
      <c r="T192" s="23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5" t="s">
        <v>170</v>
      </c>
      <c r="AU192" s="235" t="s">
        <v>88</v>
      </c>
      <c r="AV192" s="13" t="s">
        <v>88</v>
      </c>
      <c r="AW192" s="13" t="s">
        <v>37</v>
      </c>
      <c r="AX192" s="13" t="s">
        <v>78</v>
      </c>
      <c r="AY192" s="235" t="s">
        <v>157</v>
      </c>
    </row>
    <row r="193" s="12" customFormat="1" ht="22.8" customHeight="1">
      <c r="A193" s="12"/>
      <c r="B193" s="189"/>
      <c r="C193" s="190"/>
      <c r="D193" s="191" t="s">
        <v>77</v>
      </c>
      <c r="E193" s="203" t="s">
        <v>214</v>
      </c>
      <c r="F193" s="203" t="s">
        <v>745</v>
      </c>
      <c r="G193" s="190"/>
      <c r="H193" s="190"/>
      <c r="I193" s="193"/>
      <c r="J193" s="204">
        <f>BK193</f>
        <v>0</v>
      </c>
      <c r="K193" s="190"/>
      <c r="L193" s="195"/>
      <c r="M193" s="196"/>
      <c r="N193" s="197"/>
      <c r="O193" s="197"/>
      <c r="P193" s="198">
        <f>SUM(P194:P230)</f>
        <v>0</v>
      </c>
      <c r="Q193" s="197"/>
      <c r="R193" s="198">
        <f>SUM(R194:R230)</f>
        <v>0.64795604000000007</v>
      </c>
      <c r="S193" s="197"/>
      <c r="T193" s="199">
        <f>SUM(T194:T230)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00" t="s">
        <v>86</v>
      </c>
      <c r="AT193" s="201" t="s">
        <v>77</v>
      </c>
      <c r="AU193" s="201" t="s">
        <v>86</v>
      </c>
      <c r="AY193" s="200" t="s">
        <v>157</v>
      </c>
      <c r="BK193" s="202">
        <f>SUM(BK194:BK230)</f>
        <v>0</v>
      </c>
    </row>
    <row r="194" s="2" customFormat="1" ht="16.5" customHeight="1">
      <c r="A194" s="39"/>
      <c r="B194" s="40"/>
      <c r="C194" s="205" t="s">
        <v>340</v>
      </c>
      <c r="D194" s="205" t="s">
        <v>159</v>
      </c>
      <c r="E194" s="206" t="s">
        <v>3133</v>
      </c>
      <c r="F194" s="207" t="s">
        <v>3134</v>
      </c>
      <c r="G194" s="208" t="s">
        <v>320</v>
      </c>
      <c r="H194" s="209">
        <v>29.359999999999999</v>
      </c>
      <c r="I194" s="210"/>
      <c r="J194" s="211">
        <f>ROUND(I194*H194,2)</f>
        <v>0</v>
      </c>
      <c r="K194" s="207" t="s">
        <v>175</v>
      </c>
      <c r="L194" s="45"/>
      <c r="M194" s="212" t="s">
        <v>19</v>
      </c>
      <c r="N194" s="213" t="s">
        <v>49</v>
      </c>
      <c r="O194" s="85"/>
      <c r="P194" s="214">
        <f>O194*H194</f>
        <v>0</v>
      </c>
      <c r="Q194" s="214">
        <v>1.0000000000000001E-05</v>
      </c>
      <c r="R194" s="214">
        <f>Q194*H194</f>
        <v>0.00029360000000000004</v>
      </c>
      <c r="S194" s="214">
        <v>0</v>
      </c>
      <c r="T194" s="215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16" t="s">
        <v>164</v>
      </c>
      <c r="AT194" s="216" t="s">
        <v>159</v>
      </c>
      <c r="AU194" s="216" t="s">
        <v>88</v>
      </c>
      <c r="AY194" s="18" t="s">
        <v>157</v>
      </c>
      <c r="BE194" s="217">
        <f>IF(N194="základní",J194,0)</f>
        <v>0</v>
      </c>
      <c r="BF194" s="217">
        <f>IF(N194="snížená",J194,0)</f>
        <v>0</v>
      </c>
      <c r="BG194" s="217">
        <f>IF(N194="zákl. přenesená",J194,0)</f>
        <v>0</v>
      </c>
      <c r="BH194" s="217">
        <f>IF(N194="sníž. přenesená",J194,0)</f>
        <v>0</v>
      </c>
      <c r="BI194" s="217">
        <f>IF(N194="nulová",J194,0)</f>
        <v>0</v>
      </c>
      <c r="BJ194" s="18" t="s">
        <v>86</v>
      </c>
      <c r="BK194" s="217">
        <f>ROUND(I194*H194,2)</f>
        <v>0</v>
      </c>
      <c r="BL194" s="18" t="s">
        <v>164</v>
      </c>
      <c r="BM194" s="216" t="s">
        <v>3135</v>
      </c>
    </row>
    <row r="195" s="2" customFormat="1">
      <c r="A195" s="39"/>
      <c r="B195" s="40"/>
      <c r="C195" s="41"/>
      <c r="D195" s="218" t="s">
        <v>166</v>
      </c>
      <c r="E195" s="41"/>
      <c r="F195" s="219" t="s">
        <v>3136</v>
      </c>
      <c r="G195" s="41"/>
      <c r="H195" s="41"/>
      <c r="I195" s="220"/>
      <c r="J195" s="41"/>
      <c r="K195" s="41"/>
      <c r="L195" s="45"/>
      <c r="M195" s="221"/>
      <c r="N195" s="222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166</v>
      </c>
      <c r="AU195" s="18" t="s">
        <v>88</v>
      </c>
    </row>
    <row r="196" s="13" customFormat="1">
      <c r="A196" s="13"/>
      <c r="B196" s="225"/>
      <c r="C196" s="226"/>
      <c r="D196" s="223" t="s">
        <v>170</v>
      </c>
      <c r="E196" s="227" t="s">
        <v>19</v>
      </c>
      <c r="F196" s="228" t="s">
        <v>3137</v>
      </c>
      <c r="G196" s="226"/>
      <c r="H196" s="229">
        <v>14.1</v>
      </c>
      <c r="I196" s="230"/>
      <c r="J196" s="226"/>
      <c r="K196" s="226"/>
      <c r="L196" s="231"/>
      <c r="M196" s="232"/>
      <c r="N196" s="233"/>
      <c r="O196" s="233"/>
      <c r="P196" s="233"/>
      <c r="Q196" s="233"/>
      <c r="R196" s="233"/>
      <c r="S196" s="233"/>
      <c r="T196" s="23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5" t="s">
        <v>170</v>
      </c>
      <c r="AU196" s="235" t="s">
        <v>88</v>
      </c>
      <c r="AV196" s="13" t="s">
        <v>88</v>
      </c>
      <c r="AW196" s="13" t="s">
        <v>37</v>
      </c>
      <c r="AX196" s="13" t="s">
        <v>78</v>
      </c>
      <c r="AY196" s="235" t="s">
        <v>157</v>
      </c>
    </row>
    <row r="197" s="13" customFormat="1">
      <c r="A197" s="13"/>
      <c r="B197" s="225"/>
      <c r="C197" s="226"/>
      <c r="D197" s="223" t="s">
        <v>170</v>
      </c>
      <c r="E197" s="227" t="s">
        <v>19</v>
      </c>
      <c r="F197" s="228" t="s">
        <v>3138</v>
      </c>
      <c r="G197" s="226"/>
      <c r="H197" s="229">
        <v>15.26</v>
      </c>
      <c r="I197" s="230"/>
      <c r="J197" s="226"/>
      <c r="K197" s="226"/>
      <c r="L197" s="231"/>
      <c r="M197" s="232"/>
      <c r="N197" s="233"/>
      <c r="O197" s="233"/>
      <c r="P197" s="233"/>
      <c r="Q197" s="233"/>
      <c r="R197" s="233"/>
      <c r="S197" s="233"/>
      <c r="T197" s="23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5" t="s">
        <v>170</v>
      </c>
      <c r="AU197" s="235" t="s">
        <v>88</v>
      </c>
      <c r="AV197" s="13" t="s">
        <v>88</v>
      </c>
      <c r="AW197" s="13" t="s">
        <v>37</v>
      </c>
      <c r="AX197" s="13" t="s">
        <v>78</v>
      </c>
      <c r="AY197" s="235" t="s">
        <v>157</v>
      </c>
    </row>
    <row r="198" s="2" customFormat="1" ht="16.5" customHeight="1">
      <c r="A198" s="39"/>
      <c r="B198" s="40"/>
      <c r="C198" s="236" t="s">
        <v>345</v>
      </c>
      <c r="D198" s="236" t="s">
        <v>242</v>
      </c>
      <c r="E198" s="237" t="s">
        <v>3139</v>
      </c>
      <c r="F198" s="238" t="s">
        <v>3140</v>
      </c>
      <c r="G198" s="239" t="s">
        <v>320</v>
      </c>
      <c r="H198" s="240">
        <v>30.827999999999999</v>
      </c>
      <c r="I198" s="241"/>
      <c r="J198" s="242">
        <f>ROUND(I198*H198,2)</f>
        <v>0</v>
      </c>
      <c r="K198" s="238" t="s">
        <v>175</v>
      </c>
      <c r="L198" s="243"/>
      <c r="M198" s="244" t="s">
        <v>19</v>
      </c>
      <c r="N198" s="245" t="s">
        <v>49</v>
      </c>
      <c r="O198" s="85"/>
      <c r="P198" s="214">
        <f>O198*H198</f>
        <v>0</v>
      </c>
      <c r="Q198" s="214">
        <v>0.00173</v>
      </c>
      <c r="R198" s="214">
        <f>Q198*H198</f>
        <v>0.053332440000000002</v>
      </c>
      <c r="S198" s="214">
        <v>0</v>
      </c>
      <c r="T198" s="215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16" t="s">
        <v>214</v>
      </c>
      <c r="AT198" s="216" t="s">
        <v>242</v>
      </c>
      <c r="AU198" s="216" t="s">
        <v>88</v>
      </c>
      <c r="AY198" s="18" t="s">
        <v>157</v>
      </c>
      <c r="BE198" s="217">
        <f>IF(N198="základní",J198,0)</f>
        <v>0</v>
      </c>
      <c r="BF198" s="217">
        <f>IF(N198="snížená",J198,0)</f>
        <v>0</v>
      </c>
      <c r="BG198" s="217">
        <f>IF(N198="zákl. přenesená",J198,0)</f>
        <v>0</v>
      </c>
      <c r="BH198" s="217">
        <f>IF(N198="sníž. přenesená",J198,0)</f>
        <v>0</v>
      </c>
      <c r="BI198" s="217">
        <f>IF(N198="nulová",J198,0)</f>
        <v>0</v>
      </c>
      <c r="BJ198" s="18" t="s">
        <v>86</v>
      </c>
      <c r="BK198" s="217">
        <f>ROUND(I198*H198,2)</f>
        <v>0</v>
      </c>
      <c r="BL198" s="18" t="s">
        <v>164</v>
      </c>
      <c r="BM198" s="216" t="s">
        <v>3141</v>
      </c>
    </row>
    <row r="199" s="13" customFormat="1">
      <c r="A199" s="13"/>
      <c r="B199" s="225"/>
      <c r="C199" s="226"/>
      <c r="D199" s="223" t="s">
        <v>170</v>
      </c>
      <c r="E199" s="226"/>
      <c r="F199" s="228" t="s">
        <v>3142</v>
      </c>
      <c r="G199" s="226"/>
      <c r="H199" s="229">
        <v>30.827999999999999</v>
      </c>
      <c r="I199" s="230"/>
      <c r="J199" s="226"/>
      <c r="K199" s="226"/>
      <c r="L199" s="231"/>
      <c r="M199" s="232"/>
      <c r="N199" s="233"/>
      <c r="O199" s="233"/>
      <c r="P199" s="233"/>
      <c r="Q199" s="233"/>
      <c r="R199" s="233"/>
      <c r="S199" s="233"/>
      <c r="T199" s="23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5" t="s">
        <v>170</v>
      </c>
      <c r="AU199" s="235" t="s">
        <v>88</v>
      </c>
      <c r="AV199" s="13" t="s">
        <v>88</v>
      </c>
      <c r="AW199" s="13" t="s">
        <v>4</v>
      </c>
      <c r="AX199" s="13" t="s">
        <v>86</v>
      </c>
      <c r="AY199" s="235" t="s">
        <v>157</v>
      </c>
    </row>
    <row r="200" s="2" customFormat="1" ht="24.15" customHeight="1">
      <c r="A200" s="39"/>
      <c r="B200" s="40"/>
      <c r="C200" s="205" t="s">
        <v>351</v>
      </c>
      <c r="D200" s="205" t="s">
        <v>159</v>
      </c>
      <c r="E200" s="206" t="s">
        <v>3143</v>
      </c>
      <c r="F200" s="207" t="s">
        <v>3144</v>
      </c>
      <c r="G200" s="208" t="s">
        <v>271</v>
      </c>
      <c r="H200" s="209">
        <v>4</v>
      </c>
      <c r="I200" s="210"/>
      <c r="J200" s="211">
        <f>ROUND(I200*H200,2)</f>
        <v>0</v>
      </c>
      <c r="K200" s="207" t="s">
        <v>175</v>
      </c>
      <c r="L200" s="45"/>
      <c r="M200" s="212" t="s">
        <v>19</v>
      </c>
      <c r="N200" s="213" t="s">
        <v>49</v>
      </c>
      <c r="O200" s="85"/>
      <c r="P200" s="214">
        <f>O200*H200</f>
        <v>0</v>
      </c>
      <c r="Q200" s="214">
        <v>0</v>
      </c>
      <c r="R200" s="214">
        <f>Q200*H200</f>
        <v>0</v>
      </c>
      <c r="S200" s="214">
        <v>0</v>
      </c>
      <c r="T200" s="215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16" t="s">
        <v>164</v>
      </c>
      <c r="AT200" s="216" t="s">
        <v>159</v>
      </c>
      <c r="AU200" s="216" t="s">
        <v>88</v>
      </c>
      <c r="AY200" s="18" t="s">
        <v>157</v>
      </c>
      <c r="BE200" s="217">
        <f>IF(N200="základní",J200,0)</f>
        <v>0</v>
      </c>
      <c r="BF200" s="217">
        <f>IF(N200="snížená",J200,0)</f>
        <v>0</v>
      </c>
      <c r="BG200" s="217">
        <f>IF(N200="zákl. přenesená",J200,0)</f>
        <v>0</v>
      </c>
      <c r="BH200" s="217">
        <f>IF(N200="sníž. přenesená",J200,0)</f>
        <v>0</v>
      </c>
      <c r="BI200" s="217">
        <f>IF(N200="nulová",J200,0)</f>
        <v>0</v>
      </c>
      <c r="BJ200" s="18" t="s">
        <v>86</v>
      </c>
      <c r="BK200" s="217">
        <f>ROUND(I200*H200,2)</f>
        <v>0</v>
      </c>
      <c r="BL200" s="18" t="s">
        <v>164</v>
      </c>
      <c r="BM200" s="216" t="s">
        <v>3145</v>
      </c>
    </row>
    <row r="201" s="2" customFormat="1">
      <c r="A201" s="39"/>
      <c r="B201" s="40"/>
      <c r="C201" s="41"/>
      <c r="D201" s="218" t="s">
        <v>166</v>
      </c>
      <c r="E201" s="41"/>
      <c r="F201" s="219" t="s">
        <v>3146</v>
      </c>
      <c r="G201" s="41"/>
      <c r="H201" s="41"/>
      <c r="I201" s="220"/>
      <c r="J201" s="41"/>
      <c r="K201" s="41"/>
      <c r="L201" s="45"/>
      <c r="M201" s="221"/>
      <c r="N201" s="222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166</v>
      </c>
      <c r="AU201" s="18" t="s">
        <v>88</v>
      </c>
    </row>
    <row r="202" s="2" customFormat="1" ht="16.5" customHeight="1">
      <c r="A202" s="39"/>
      <c r="B202" s="40"/>
      <c r="C202" s="236" t="s">
        <v>357</v>
      </c>
      <c r="D202" s="236" t="s">
        <v>242</v>
      </c>
      <c r="E202" s="237" t="s">
        <v>3147</v>
      </c>
      <c r="F202" s="238" t="s">
        <v>3148</v>
      </c>
      <c r="G202" s="239" t="s">
        <v>271</v>
      </c>
      <c r="H202" s="240">
        <v>1</v>
      </c>
      <c r="I202" s="241"/>
      <c r="J202" s="242">
        <f>ROUND(I202*H202,2)</f>
        <v>0</v>
      </c>
      <c r="K202" s="238" t="s">
        <v>175</v>
      </c>
      <c r="L202" s="243"/>
      <c r="M202" s="244" t="s">
        <v>19</v>
      </c>
      <c r="N202" s="245" t="s">
        <v>49</v>
      </c>
      <c r="O202" s="85"/>
      <c r="P202" s="214">
        <f>O202*H202</f>
        <v>0</v>
      </c>
      <c r="Q202" s="214">
        <v>0.00027999999999999998</v>
      </c>
      <c r="R202" s="214">
        <f>Q202*H202</f>
        <v>0.00027999999999999998</v>
      </c>
      <c r="S202" s="214">
        <v>0</v>
      </c>
      <c r="T202" s="215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16" t="s">
        <v>214</v>
      </c>
      <c r="AT202" s="216" t="s">
        <v>242</v>
      </c>
      <c r="AU202" s="216" t="s">
        <v>88</v>
      </c>
      <c r="AY202" s="18" t="s">
        <v>157</v>
      </c>
      <c r="BE202" s="217">
        <f>IF(N202="základní",J202,0)</f>
        <v>0</v>
      </c>
      <c r="BF202" s="217">
        <f>IF(N202="snížená",J202,0)</f>
        <v>0</v>
      </c>
      <c r="BG202" s="217">
        <f>IF(N202="zákl. přenesená",J202,0)</f>
        <v>0</v>
      </c>
      <c r="BH202" s="217">
        <f>IF(N202="sníž. přenesená",J202,0)</f>
        <v>0</v>
      </c>
      <c r="BI202" s="217">
        <f>IF(N202="nulová",J202,0)</f>
        <v>0</v>
      </c>
      <c r="BJ202" s="18" t="s">
        <v>86</v>
      </c>
      <c r="BK202" s="217">
        <f>ROUND(I202*H202,2)</f>
        <v>0</v>
      </c>
      <c r="BL202" s="18" t="s">
        <v>164</v>
      </c>
      <c r="BM202" s="216" t="s">
        <v>3149</v>
      </c>
    </row>
    <row r="203" s="13" customFormat="1">
      <c r="A203" s="13"/>
      <c r="B203" s="225"/>
      <c r="C203" s="226"/>
      <c r="D203" s="223" t="s">
        <v>170</v>
      </c>
      <c r="E203" s="227" t="s">
        <v>19</v>
      </c>
      <c r="F203" s="228" t="s">
        <v>3150</v>
      </c>
      <c r="G203" s="226"/>
      <c r="H203" s="229">
        <v>1</v>
      </c>
      <c r="I203" s="230"/>
      <c r="J203" s="226"/>
      <c r="K203" s="226"/>
      <c r="L203" s="231"/>
      <c r="M203" s="232"/>
      <c r="N203" s="233"/>
      <c r="O203" s="233"/>
      <c r="P203" s="233"/>
      <c r="Q203" s="233"/>
      <c r="R203" s="233"/>
      <c r="S203" s="233"/>
      <c r="T203" s="23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5" t="s">
        <v>170</v>
      </c>
      <c r="AU203" s="235" t="s">
        <v>88</v>
      </c>
      <c r="AV203" s="13" t="s">
        <v>88</v>
      </c>
      <c r="AW203" s="13" t="s">
        <v>37</v>
      </c>
      <c r="AX203" s="13" t="s">
        <v>78</v>
      </c>
      <c r="AY203" s="235" t="s">
        <v>157</v>
      </c>
    </row>
    <row r="204" s="2" customFormat="1" ht="16.5" customHeight="1">
      <c r="A204" s="39"/>
      <c r="B204" s="40"/>
      <c r="C204" s="236" t="s">
        <v>363</v>
      </c>
      <c r="D204" s="236" t="s">
        <v>242</v>
      </c>
      <c r="E204" s="237" t="s">
        <v>3151</v>
      </c>
      <c r="F204" s="238" t="s">
        <v>3152</v>
      </c>
      <c r="G204" s="239" t="s">
        <v>271</v>
      </c>
      <c r="H204" s="240">
        <v>1</v>
      </c>
      <c r="I204" s="241"/>
      <c r="J204" s="242">
        <f>ROUND(I204*H204,2)</f>
        <v>0</v>
      </c>
      <c r="K204" s="238" t="s">
        <v>175</v>
      </c>
      <c r="L204" s="243"/>
      <c r="M204" s="244" t="s">
        <v>19</v>
      </c>
      <c r="N204" s="245" t="s">
        <v>49</v>
      </c>
      <c r="O204" s="85"/>
      <c r="P204" s="214">
        <f>O204*H204</f>
        <v>0</v>
      </c>
      <c r="Q204" s="214">
        <v>0.00031</v>
      </c>
      <c r="R204" s="214">
        <f>Q204*H204</f>
        <v>0.00031</v>
      </c>
      <c r="S204" s="214">
        <v>0</v>
      </c>
      <c r="T204" s="215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16" t="s">
        <v>214</v>
      </c>
      <c r="AT204" s="216" t="s">
        <v>242</v>
      </c>
      <c r="AU204" s="216" t="s">
        <v>88</v>
      </c>
      <c r="AY204" s="18" t="s">
        <v>157</v>
      </c>
      <c r="BE204" s="217">
        <f>IF(N204="základní",J204,0)</f>
        <v>0</v>
      </c>
      <c r="BF204" s="217">
        <f>IF(N204="snížená",J204,0)</f>
        <v>0</v>
      </c>
      <c r="BG204" s="217">
        <f>IF(N204="zákl. přenesená",J204,0)</f>
        <v>0</v>
      </c>
      <c r="BH204" s="217">
        <f>IF(N204="sníž. přenesená",J204,0)</f>
        <v>0</v>
      </c>
      <c r="BI204" s="217">
        <f>IF(N204="nulová",J204,0)</f>
        <v>0</v>
      </c>
      <c r="BJ204" s="18" t="s">
        <v>86</v>
      </c>
      <c r="BK204" s="217">
        <f>ROUND(I204*H204,2)</f>
        <v>0</v>
      </c>
      <c r="BL204" s="18" t="s">
        <v>164</v>
      </c>
      <c r="BM204" s="216" t="s">
        <v>3153</v>
      </c>
    </row>
    <row r="205" s="13" customFormat="1">
      <c r="A205" s="13"/>
      <c r="B205" s="225"/>
      <c r="C205" s="226"/>
      <c r="D205" s="223" t="s">
        <v>170</v>
      </c>
      <c r="E205" s="227" t="s">
        <v>19</v>
      </c>
      <c r="F205" s="228" t="s">
        <v>3150</v>
      </c>
      <c r="G205" s="226"/>
      <c r="H205" s="229">
        <v>1</v>
      </c>
      <c r="I205" s="230"/>
      <c r="J205" s="226"/>
      <c r="K205" s="226"/>
      <c r="L205" s="231"/>
      <c r="M205" s="232"/>
      <c r="N205" s="233"/>
      <c r="O205" s="233"/>
      <c r="P205" s="233"/>
      <c r="Q205" s="233"/>
      <c r="R205" s="233"/>
      <c r="S205" s="233"/>
      <c r="T205" s="23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5" t="s">
        <v>170</v>
      </c>
      <c r="AU205" s="235" t="s">
        <v>88</v>
      </c>
      <c r="AV205" s="13" t="s">
        <v>88</v>
      </c>
      <c r="AW205" s="13" t="s">
        <v>37</v>
      </c>
      <c r="AX205" s="13" t="s">
        <v>78</v>
      </c>
      <c r="AY205" s="235" t="s">
        <v>157</v>
      </c>
    </row>
    <row r="206" s="2" customFormat="1" ht="16.5" customHeight="1">
      <c r="A206" s="39"/>
      <c r="B206" s="40"/>
      <c r="C206" s="236" t="s">
        <v>369</v>
      </c>
      <c r="D206" s="236" t="s">
        <v>242</v>
      </c>
      <c r="E206" s="237" t="s">
        <v>3154</v>
      </c>
      <c r="F206" s="238" t="s">
        <v>3155</v>
      </c>
      <c r="G206" s="239" t="s">
        <v>271</v>
      </c>
      <c r="H206" s="240">
        <v>2</v>
      </c>
      <c r="I206" s="241"/>
      <c r="J206" s="242">
        <f>ROUND(I206*H206,2)</f>
        <v>0</v>
      </c>
      <c r="K206" s="238" t="s">
        <v>175</v>
      </c>
      <c r="L206" s="243"/>
      <c r="M206" s="244" t="s">
        <v>19</v>
      </c>
      <c r="N206" s="245" t="s">
        <v>49</v>
      </c>
      <c r="O206" s="85"/>
      <c r="P206" s="214">
        <f>O206*H206</f>
        <v>0</v>
      </c>
      <c r="Q206" s="214">
        <v>0.00034000000000000002</v>
      </c>
      <c r="R206" s="214">
        <f>Q206*H206</f>
        <v>0.00068000000000000005</v>
      </c>
      <c r="S206" s="214">
        <v>0</v>
      </c>
      <c r="T206" s="215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16" t="s">
        <v>214</v>
      </c>
      <c r="AT206" s="216" t="s">
        <v>242</v>
      </c>
      <c r="AU206" s="216" t="s">
        <v>88</v>
      </c>
      <c r="AY206" s="18" t="s">
        <v>157</v>
      </c>
      <c r="BE206" s="217">
        <f>IF(N206="základní",J206,0)</f>
        <v>0</v>
      </c>
      <c r="BF206" s="217">
        <f>IF(N206="snížená",J206,0)</f>
        <v>0</v>
      </c>
      <c r="BG206" s="217">
        <f>IF(N206="zákl. přenesená",J206,0)</f>
        <v>0</v>
      </c>
      <c r="BH206" s="217">
        <f>IF(N206="sníž. přenesená",J206,0)</f>
        <v>0</v>
      </c>
      <c r="BI206" s="217">
        <f>IF(N206="nulová",J206,0)</f>
        <v>0</v>
      </c>
      <c r="BJ206" s="18" t="s">
        <v>86</v>
      </c>
      <c r="BK206" s="217">
        <f>ROUND(I206*H206,2)</f>
        <v>0</v>
      </c>
      <c r="BL206" s="18" t="s">
        <v>164</v>
      </c>
      <c r="BM206" s="216" t="s">
        <v>3156</v>
      </c>
    </row>
    <row r="207" s="13" customFormat="1">
      <c r="A207" s="13"/>
      <c r="B207" s="225"/>
      <c r="C207" s="226"/>
      <c r="D207" s="223" t="s">
        <v>170</v>
      </c>
      <c r="E207" s="227" t="s">
        <v>19</v>
      </c>
      <c r="F207" s="228" t="s">
        <v>3157</v>
      </c>
      <c r="G207" s="226"/>
      <c r="H207" s="229">
        <v>2</v>
      </c>
      <c r="I207" s="230"/>
      <c r="J207" s="226"/>
      <c r="K207" s="226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170</v>
      </c>
      <c r="AU207" s="235" t="s">
        <v>88</v>
      </c>
      <c r="AV207" s="13" t="s">
        <v>88</v>
      </c>
      <c r="AW207" s="13" t="s">
        <v>37</v>
      </c>
      <c r="AX207" s="13" t="s">
        <v>86</v>
      </c>
      <c r="AY207" s="235" t="s">
        <v>157</v>
      </c>
    </row>
    <row r="208" s="2" customFormat="1" ht="24.15" customHeight="1">
      <c r="A208" s="39"/>
      <c r="B208" s="40"/>
      <c r="C208" s="205" t="s">
        <v>374</v>
      </c>
      <c r="D208" s="205" t="s">
        <v>159</v>
      </c>
      <c r="E208" s="206" t="s">
        <v>3158</v>
      </c>
      <c r="F208" s="207" t="s">
        <v>3159</v>
      </c>
      <c r="G208" s="208" t="s">
        <v>271</v>
      </c>
      <c r="H208" s="209">
        <v>2</v>
      </c>
      <c r="I208" s="210"/>
      <c r="J208" s="211">
        <f>ROUND(I208*H208,2)</f>
        <v>0</v>
      </c>
      <c r="K208" s="207" t="s">
        <v>175</v>
      </c>
      <c r="L208" s="45"/>
      <c r="M208" s="212" t="s">
        <v>19</v>
      </c>
      <c r="N208" s="213" t="s">
        <v>49</v>
      </c>
      <c r="O208" s="85"/>
      <c r="P208" s="214">
        <f>O208*H208</f>
        <v>0</v>
      </c>
      <c r="Q208" s="214">
        <v>0</v>
      </c>
      <c r="R208" s="214">
        <f>Q208*H208</f>
        <v>0</v>
      </c>
      <c r="S208" s="214">
        <v>0</v>
      </c>
      <c r="T208" s="215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16" t="s">
        <v>164</v>
      </c>
      <c r="AT208" s="216" t="s">
        <v>159</v>
      </c>
      <c r="AU208" s="216" t="s">
        <v>88</v>
      </c>
      <c r="AY208" s="18" t="s">
        <v>157</v>
      </c>
      <c r="BE208" s="217">
        <f>IF(N208="základní",J208,0)</f>
        <v>0</v>
      </c>
      <c r="BF208" s="217">
        <f>IF(N208="snížená",J208,0)</f>
        <v>0</v>
      </c>
      <c r="BG208" s="217">
        <f>IF(N208="zákl. přenesená",J208,0)</f>
        <v>0</v>
      </c>
      <c r="BH208" s="217">
        <f>IF(N208="sníž. přenesená",J208,0)</f>
        <v>0</v>
      </c>
      <c r="BI208" s="217">
        <f>IF(N208="nulová",J208,0)</f>
        <v>0</v>
      </c>
      <c r="BJ208" s="18" t="s">
        <v>86</v>
      </c>
      <c r="BK208" s="217">
        <f>ROUND(I208*H208,2)</f>
        <v>0</v>
      </c>
      <c r="BL208" s="18" t="s">
        <v>164</v>
      </c>
      <c r="BM208" s="216" t="s">
        <v>3160</v>
      </c>
    </row>
    <row r="209" s="2" customFormat="1">
      <c r="A209" s="39"/>
      <c r="B209" s="40"/>
      <c r="C209" s="41"/>
      <c r="D209" s="218" t="s">
        <v>166</v>
      </c>
      <c r="E209" s="41"/>
      <c r="F209" s="219" t="s">
        <v>3161</v>
      </c>
      <c r="G209" s="41"/>
      <c r="H209" s="41"/>
      <c r="I209" s="220"/>
      <c r="J209" s="41"/>
      <c r="K209" s="41"/>
      <c r="L209" s="45"/>
      <c r="M209" s="221"/>
      <c r="N209" s="222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166</v>
      </c>
      <c r="AU209" s="18" t="s">
        <v>88</v>
      </c>
    </row>
    <row r="210" s="2" customFormat="1" ht="16.5" customHeight="1">
      <c r="A210" s="39"/>
      <c r="B210" s="40"/>
      <c r="C210" s="236" t="s">
        <v>380</v>
      </c>
      <c r="D210" s="236" t="s">
        <v>242</v>
      </c>
      <c r="E210" s="237" t="s">
        <v>3162</v>
      </c>
      <c r="F210" s="238" t="s">
        <v>3163</v>
      </c>
      <c r="G210" s="239" t="s">
        <v>271</v>
      </c>
      <c r="H210" s="240">
        <v>2</v>
      </c>
      <c r="I210" s="241"/>
      <c r="J210" s="242">
        <f>ROUND(I210*H210,2)</f>
        <v>0</v>
      </c>
      <c r="K210" s="238" t="s">
        <v>175</v>
      </c>
      <c r="L210" s="243"/>
      <c r="M210" s="244" t="s">
        <v>19</v>
      </c>
      <c r="N210" s="245" t="s">
        <v>49</v>
      </c>
      <c r="O210" s="85"/>
      <c r="P210" s="214">
        <f>O210*H210</f>
        <v>0</v>
      </c>
      <c r="Q210" s="214">
        <v>0.00062</v>
      </c>
      <c r="R210" s="214">
        <f>Q210*H210</f>
        <v>0.00124</v>
      </c>
      <c r="S210" s="214">
        <v>0</v>
      </c>
      <c r="T210" s="215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16" t="s">
        <v>214</v>
      </c>
      <c r="AT210" s="216" t="s">
        <v>242</v>
      </c>
      <c r="AU210" s="216" t="s">
        <v>88</v>
      </c>
      <c r="AY210" s="18" t="s">
        <v>157</v>
      </c>
      <c r="BE210" s="217">
        <f>IF(N210="základní",J210,0)</f>
        <v>0</v>
      </c>
      <c r="BF210" s="217">
        <f>IF(N210="snížená",J210,0)</f>
        <v>0</v>
      </c>
      <c r="BG210" s="217">
        <f>IF(N210="zákl. přenesená",J210,0)</f>
        <v>0</v>
      </c>
      <c r="BH210" s="217">
        <f>IF(N210="sníž. přenesená",J210,0)</f>
        <v>0</v>
      </c>
      <c r="BI210" s="217">
        <f>IF(N210="nulová",J210,0)</f>
        <v>0</v>
      </c>
      <c r="BJ210" s="18" t="s">
        <v>86</v>
      </c>
      <c r="BK210" s="217">
        <f>ROUND(I210*H210,2)</f>
        <v>0</v>
      </c>
      <c r="BL210" s="18" t="s">
        <v>164</v>
      </c>
      <c r="BM210" s="216" t="s">
        <v>3164</v>
      </c>
    </row>
    <row r="211" s="13" customFormat="1">
      <c r="A211" s="13"/>
      <c r="B211" s="225"/>
      <c r="C211" s="226"/>
      <c r="D211" s="223" t="s">
        <v>170</v>
      </c>
      <c r="E211" s="227" t="s">
        <v>19</v>
      </c>
      <c r="F211" s="228" t="s">
        <v>3165</v>
      </c>
      <c r="G211" s="226"/>
      <c r="H211" s="229">
        <v>2</v>
      </c>
      <c r="I211" s="230"/>
      <c r="J211" s="226"/>
      <c r="K211" s="226"/>
      <c r="L211" s="231"/>
      <c r="M211" s="232"/>
      <c r="N211" s="233"/>
      <c r="O211" s="233"/>
      <c r="P211" s="233"/>
      <c r="Q211" s="233"/>
      <c r="R211" s="233"/>
      <c r="S211" s="233"/>
      <c r="T211" s="23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5" t="s">
        <v>170</v>
      </c>
      <c r="AU211" s="235" t="s">
        <v>88</v>
      </c>
      <c r="AV211" s="13" t="s">
        <v>88</v>
      </c>
      <c r="AW211" s="13" t="s">
        <v>37</v>
      </c>
      <c r="AX211" s="13" t="s">
        <v>78</v>
      </c>
      <c r="AY211" s="235" t="s">
        <v>157</v>
      </c>
    </row>
    <row r="212" s="2" customFormat="1" ht="16.5" customHeight="1">
      <c r="A212" s="39"/>
      <c r="B212" s="40"/>
      <c r="C212" s="205" t="s">
        <v>387</v>
      </c>
      <c r="D212" s="205" t="s">
        <v>159</v>
      </c>
      <c r="E212" s="206" t="s">
        <v>3166</v>
      </c>
      <c r="F212" s="207" t="s">
        <v>3167</v>
      </c>
      <c r="G212" s="208" t="s">
        <v>320</v>
      </c>
      <c r="H212" s="209">
        <v>29.359999999999999</v>
      </c>
      <c r="I212" s="210"/>
      <c r="J212" s="211">
        <f>ROUND(I212*H212,2)</f>
        <v>0</v>
      </c>
      <c r="K212" s="207" t="s">
        <v>175</v>
      </c>
      <c r="L212" s="45"/>
      <c r="M212" s="212" t="s">
        <v>19</v>
      </c>
      <c r="N212" s="213" t="s">
        <v>49</v>
      </c>
      <c r="O212" s="85"/>
      <c r="P212" s="214">
        <f>O212*H212</f>
        <v>0</v>
      </c>
      <c r="Q212" s="214">
        <v>0</v>
      </c>
      <c r="R212" s="214">
        <f>Q212*H212</f>
        <v>0</v>
      </c>
      <c r="S212" s="214">
        <v>0</v>
      </c>
      <c r="T212" s="215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16" t="s">
        <v>164</v>
      </c>
      <c r="AT212" s="216" t="s">
        <v>159</v>
      </c>
      <c r="AU212" s="216" t="s">
        <v>88</v>
      </c>
      <c r="AY212" s="18" t="s">
        <v>157</v>
      </c>
      <c r="BE212" s="217">
        <f>IF(N212="základní",J212,0)</f>
        <v>0</v>
      </c>
      <c r="BF212" s="217">
        <f>IF(N212="snížená",J212,0)</f>
        <v>0</v>
      </c>
      <c r="BG212" s="217">
        <f>IF(N212="zákl. přenesená",J212,0)</f>
        <v>0</v>
      </c>
      <c r="BH212" s="217">
        <f>IF(N212="sníž. přenesená",J212,0)</f>
        <v>0</v>
      </c>
      <c r="BI212" s="217">
        <f>IF(N212="nulová",J212,0)</f>
        <v>0</v>
      </c>
      <c r="BJ212" s="18" t="s">
        <v>86</v>
      </c>
      <c r="BK212" s="217">
        <f>ROUND(I212*H212,2)</f>
        <v>0</v>
      </c>
      <c r="BL212" s="18" t="s">
        <v>164</v>
      </c>
      <c r="BM212" s="216" t="s">
        <v>3168</v>
      </c>
    </row>
    <row r="213" s="2" customFormat="1">
      <c r="A213" s="39"/>
      <c r="B213" s="40"/>
      <c r="C213" s="41"/>
      <c r="D213" s="218" t="s">
        <v>166</v>
      </c>
      <c r="E213" s="41"/>
      <c r="F213" s="219" t="s">
        <v>3169</v>
      </c>
      <c r="G213" s="41"/>
      <c r="H213" s="41"/>
      <c r="I213" s="220"/>
      <c r="J213" s="41"/>
      <c r="K213" s="41"/>
      <c r="L213" s="45"/>
      <c r="M213" s="221"/>
      <c r="N213" s="222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166</v>
      </c>
      <c r="AU213" s="18" t="s">
        <v>88</v>
      </c>
    </row>
    <row r="214" s="13" customFormat="1">
      <c r="A214" s="13"/>
      <c r="B214" s="225"/>
      <c r="C214" s="226"/>
      <c r="D214" s="223" t="s">
        <v>170</v>
      </c>
      <c r="E214" s="227" t="s">
        <v>19</v>
      </c>
      <c r="F214" s="228" t="s">
        <v>3137</v>
      </c>
      <c r="G214" s="226"/>
      <c r="H214" s="229">
        <v>14.1</v>
      </c>
      <c r="I214" s="230"/>
      <c r="J214" s="226"/>
      <c r="K214" s="226"/>
      <c r="L214" s="231"/>
      <c r="M214" s="232"/>
      <c r="N214" s="233"/>
      <c r="O214" s="233"/>
      <c r="P214" s="233"/>
      <c r="Q214" s="233"/>
      <c r="R214" s="233"/>
      <c r="S214" s="233"/>
      <c r="T214" s="23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5" t="s">
        <v>170</v>
      </c>
      <c r="AU214" s="235" t="s">
        <v>88</v>
      </c>
      <c r="AV214" s="13" t="s">
        <v>88</v>
      </c>
      <c r="AW214" s="13" t="s">
        <v>37</v>
      </c>
      <c r="AX214" s="13" t="s">
        <v>78</v>
      </c>
      <c r="AY214" s="235" t="s">
        <v>157</v>
      </c>
    </row>
    <row r="215" s="13" customFormat="1">
      <c r="A215" s="13"/>
      <c r="B215" s="225"/>
      <c r="C215" s="226"/>
      <c r="D215" s="223" t="s">
        <v>170</v>
      </c>
      <c r="E215" s="227" t="s">
        <v>19</v>
      </c>
      <c r="F215" s="228" t="s">
        <v>3138</v>
      </c>
      <c r="G215" s="226"/>
      <c r="H215" s="229">
        <v>15.26</v>
      </c>
      <c r="I215" s="230"/>
      <c r="J215" s="226"/>
      <c r="K215" s="226"/>
      <c r="L215" s="231"/>
      <c r="M215" s="232"/>
      <c r="N215" s="233"/>
      <c r="O215" s="233"/>
      <c r="P215" s="233"/>
      <c r="Q215" s="233"/>
      <c r="R215" s="233"/>
      <c r="S215" s="233"/>
      <c r="T215" s="23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5" t="s">
        <v>170</v>
      </c>
      <c r="AU215" s="235" t="s">
        <v>88</v>
      </c>
      <c r="AV215" s="13" t="s">
        <v>88</v>
      </c>
      <c r="AW215" s="13" t="s">
        <v>37</v>
      </c>
      <c r="AX215" s="13" t="s">
        <v>78</v>
      </c>
      <c r="AY215" s="235" t="s">
        <v>157</v>
      </c>
    </row>
    <row r="216" s="2" customFormat="1" ht="24.15" customHeight="1">
      <c r="A216" s="39"/>
      <c r="B216" s="40"/>
      <c r="C216" s="205" t="s">
        <v>394</v>
      </c>
      <c r="D216" s="205" t="s">
        <v>159</v>
      </c>
      <c r="E216" s="206" t="s">
        <v>3170</v>
      </c>
      <c r="F216" s="207" t="s">
        <v>3171</v>
      </c>
      <c r="G216" s="208" t="s">
        <v>271</v>
      </c>
      <c r="H216" s="209">
        <v>2</v>
      </c>
      <c r="I216" s="210"/>
      <c r="J216" s="211">
        <f>ROUND(I216*H216,2)</f>
        <v>0</v>
      </c>
      <c r="K216" s="207" t="s">
        <v>175</v>
      </c>
      <c r="L216" s="45"/>
      <c r="M216" s="212" t="s">
        <v>19</v>
      </c>
      <c r="N216" s="213" t="s">
        <v>49</v>
      </c>
      <c r="O216" s="85"/>
      <c r="P216" s="214">
        <f>O216*H216</f>
        <v>0</v>
      </c>
      <c r="Q216" s="214">
        <v>0.10546999999999999</v>
      </c>
      <c r="R216" s="214">
        <f>Q216*H216</f>
        <v>0.21093999999999999</v>
      </c>
      <c r="S216" s="214">
        <v>0</v>
      </c>
      <c r="T216" s="215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16" t="s">
        <v>164</v>
      </c>
      <c r="AT216" s="216" t="s">
        <v>159</v>
      </c>
      <c r="AU216" s="216" t="s">
        <v>88</v>
      </c>
      <c r="AY216" s="18" t="s">
        <v>157</v>
      </c>
      <c r="BE216" s="217">
        <f>IF(N216="základní",J216,0)</f>
        <v>0</v>
      </c>
      <c r="BF216" s="217">
        <f>IF(N216="snížená",J216,0)</f>
        <v>0</v>
      </c>
      <c r="BG216" s="217">
        <f>IF(N216="zákl. přenesená",J216,0)</f>
        <v>0</v>
      </c>
      <c r="BH216" s="217">
        <f>IF(N216="sníž. přenesená",J216,0)</f>
        <v>0</v>
      </c>
      <c r="BI216" s="217">
        <f>IF(N216="nulová",J216,0)</f>
        <v>0</v>
      </c>
      <c r="BJ216" s="18" t="s">
        <v>86</v>
      </c>
      <c r="BK216" s="217">
        <f>ROUND(I216*H216,2)</f>
        <v>0</v>
      </c>
      <c r="BL216" s="18" t="s">
        <v>164</v>
      </c>
      <c r="BM216" s="216" t="s">
        <v>3172</v>
      </c>
    </row>
    <row r="217" s="2" customFormat="1">
      <c r="A217" s="39"/>
      <c r="B217" s="40"/>
      <c r="C217" s="41"/>
      <c r="D217" s="218" t="s">
        <v>166</v>
      </c>
      <c r="E217" s="41"/>
      <c r="F217" s="219" t="s">
        <v>3173</v>
      </c>
      <c r="G217" s="41"/>
      <c r="H217" s="41"/>
      <c r="I217" s="220"/>
      <c r="J217" s="41"/>
      <c r="K217" s="41"/>
      <c r="L217" s="45"/>
      <c r="M217" s="221"/>
      <c r="N217" s="222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166</v>
      </c>
      <c r="AU217" s="18" t="s">
        <v>88</v>
      </c>
    </row>
    <row r="218" s="13" customFormat="1">
      <c r="A218" s="13"/>
      <c r="B218" s="225"/>
      <c r="C218" s="226"/>
      <c r="D218" s="223" t="s">
        <v>170</v>
      </c>
      <c r="E218" s="227" t="s">
        <v>19</v>
      </c>
      <c r="F218" s="228" t="s">
        <v>3174</v>
      </c>
      <c r="G218" s="226"/>
      <c r="H218" s="229">
        <v>2</v>
      </c>
      <c r="I218" s="230"/>
      <c r="J218" s="226"/>
      <c r="K218" s="226"/>
      <c r="L218" s="231"/>
      <c r="M218" s="232"/>
      <c r="N218" s="233"/>
      <c r="O218" s="233"/>
      <c r="P218" s="233"/>
      <c r="Q218" s="233"/>
      <c r="R218" s="233"/>
      <c r="S218" s="233"/>
      <c r="T218" s="23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5" t="s">
        <v>170</v>
      </c>
      <c r="AU218" s="235" t="s">
        <v>88</v>
      </c>
      <c r="AV218" s="13" t="s">
        <v>88</v>
      </c>
      <c r="AW218" s="13" t="s">
        <v>37</v>
      </c>
      <c r="AX218" s="13" t="s">
        <v>78</v>
      </c>
      <c r="AY218" s="235" t="s">
        <v>157</v>
      </c>
    </row>
    <row r="219" s="2" customFormat="1" ht="24.15" customHeight="1">
      <c r="A219" s="39"/>
      <c r="B219" s="40"/>
      <c r="C219" s="205" t="s">
        <v>399</v>
      </c>
      <c r="D219" s="205" t="s">
        <v>159</v>
      </c>
      <c r="E219" s="206" t="s">
        <v>3175</v>
      </c>
      <c r="F219" s="207" t="s">
        <v>3176</v>
      </c>
      <c r="G219" s="208" t="s">
        <v>271</v>
      </c>
      <c r="H219" s="209">
        <v>2</v>
      </c>
      <c r="I219" s="210"/>
      <c r="J219" s="211">
        <f>ROUND(I219*H219,2)</f>
        <v>0</v>
      </c>
      <c r="K219" s="207" t="s">
        <v>175</v>
      </c>
      <c r="L219" s="45"/>
      <c r="M219" s="212" t="s">
        <v>19</v>
      </c>
      <c r="N219" s="213" t="s">
        <v>49</v>
      </c>
      <c r="O219" s="85"/>
      <c r="P219" s="214">
        <f>O219*H219</f>
        <v>0</v>
      </c>
      <c r="Q219" s="214">
        <v>0.1056</v>
      </c>
      <c r="R219" s="214">
        <f>Q219*H219</f>
        <v>0.2112</v>
      </c>
      <c r="S219" s="214">
        <v>0</v>
      </c>
      <c r="T219" s="215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16" t="s">
        <v>164</v>
      </c>
      <c r="AT219" s="216" t="s">
        <v>159</v>
      </c>
      <c r="AU219" s="216" t="s">
        <v>88</v>
      </c>
      <c r="AY219" s="18" t="s">
        <v>157</v>
      </c>
      <c r="BE219" s="217">
        <f>IF(N219="základní",J219,0)</f>
        <v>0</v>
      </c>
      <c r="BF219" s="217">
        <f>IF(N219="snížená",J219,0)</f>
        <v>0</v>
      </c>
      <c r="BG219" s="217">
        <f>IF(N219="zákl. přenesená",J219,0)</f>
        <v>0</v>
      </c>
      <c r="BH219" s="217">
        <f>IF(N219="sníž. přenesená",J219,0)</f>
        <v>0</v>
      </c>
      <c r="BI219" s="217">
        <f>IF(N219="nulová",J219,0)</f>
        <v>0</v>
      </c>
      <c r="BJ219" s="18" t="s">
        <v>86</v>
      </c>
      <c r="BK219" s="217">
        <f>ROUND(I219*H219,2)</f>
        <v>0</v>
      </c>
      <c r="BL219" s="18" t="s">
        <v>164</v>
      </c>
      <c r="BM219" s="216" t="s">
        <v>3177</v>
      </c>
    </row>
    <row r="220" s="2" customFormat="1">
      <c r="A220" s="39"/>
      <c r="B220" s="40"/>
      <c r="C220" s="41"/>
      <c r="D220" s="218" t="s">
        <v>166</v>
      </c>
      <c r="E220" s="41"/>
      <c r="F220" s="219" t="s">
        <v>3178</v>
      </c>
      <c r="G220" s="41"/>
      <c r="H220" s="41"/>
      <c r="I220" s="220"/>
      <c r="J220" s="41"/>
      <c r="K220" s="41"/>
      <c r="L220" s="45"/>
      <c r="M220" s="221"/>
      <c r="N220" s="222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166</v>
      </c>
      <c r="AU220" s="18" t="s">
        <v>88</v>
      </c>
    </row>
    <row r="221" s="13" customFormat="1">
      <c r="A221" s="13"/>
      <c r="B221" s="225"/>
      <c r="C221" s="226"/>
      <c r="D221" s="223" t="s">
        <v>170</v>
      </c>
      <c r="E221" s="227" t="s">
        <v>19</v>
      </c>
      <c r="F221" s="228" t="s">
        <v>3174</v>
      </c>
      <c r="G221" s="226"/>
      <c r="H221" s="229">
        <v>2</v>
      </c>
      <c r="I221" s="230"/>
      <c r="J221" s="226"/>
      <c r="K221" s="226"/>
      <c r="L221" s="231"/>
      <c r="M221" s="232"/>
      <c r="N221" s="233"/>
      <c r="O221" s="233"/>
      <c r="P221" s="233"/>
      <c r="Q221" s="233"/>
      <c r="R221" s="233"/>
      <c r="S221" s="233"/>
      <c r="T221" s="23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5" t="s">
        <v>170</v>
      </c>
      <c r="AU221" s="235" t="s">
        <v>88</v>
      </c>
      <c r="AV221" s="13" t="s">
        <v>88</v>
      </c>
      <c r="AW221" s="13" t="s">
        <v>37</v>
      </c>
      <c r="AX221" s="13" t="s">
        <v>78</v>
      </c>
      <c r="AY221" s="235" t="s">
        <v>157</v>
      </c>
    </row>
    <row r="222" s="2" customFormat="1" ht="24.15" customHeight="1">
      <c r="A222" s="39"/>
      <c r="B222" s="40"/>
      <c r="C222" s="205" t="s">
        <v>405</v>
      </c>
      <c r="D222" s="205" t="s">
        <v>159</v>
      </c>
      <c r="E222" s="206" t="s">
        <v>3179</v>
      </c>
      <c r="F222" s="207" t="s">
        <v>3180</v>
      </c>
      <c r="G222" s="208" t="s">
        <v>271</v>
      </c>
      <c r="H222" s="209">
        <v>2</v>
      </c>
      <c r="I222" s="210"/>
      <c r="J222" s="211">
        <f>ROUND(I222*H222,2)</f>
        <v>0</v>
      </c>
      <c r="K222" s="207" t="s">
        <v>175</v>
      </c>
      <c r="L222" s="45"/>
      <c r="M222" s="212" t="s">
        <v>19</v>
      </c>
      <c r="N222" s="213" t="s">
        <v>49</v>
      </c>
      <c r="O222" s="85"/>
      <c r="P222" s="214">
        <f>O222*H222</f>
        <v>0</v>
      </c>
      <c r="Q222" s="214">
        <v>0.012120000000000001</v>
      </c>
      <c r="R222" s="214">
        <f>Q222*H222</f>
        <v>0.024240000000000001</v>
      </c>
      <c r="S222" s="214">
        <v>0</v>
      </c>
      <c r="T222" s="215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16" t="s">
        <v>164</v>
      </c>
      <c r="AT222" s="216" t="s">
        <v>159</v>
      </c>
      <c r="AU222" s="216" t="s">
        <v>88</v>
      </c>
      <c r="AY222" s="18" t="s">
        <v>157</v>
      </c>
      <c r="BE222" s="217">
        <f>IF(N222="základní",J222,0)</f>
        <v>0</v>
      </c>
      <c r="BF222" s="217">
        <f>IF(N222="snížená",J222,0)</f>
        <v>0</v>
      </c>
      <c r="BG222" s="217">
        <f>IF(N222="zákl. přenesená",J222,0)</f>
        <v>0</v>
      </c>
      <c r="BH222" s="217">
        <f>IF(N222="sníž. přenesená",J222,0)</f>
        <v>0</v>
      </c>
      <c r="BI222" s="217">
        <f>IF(N222="nulová",J222,0)</f>
        <v>0</v>
      </c>
      <c r="BJ222" s="18" t="s">
        <v>86</v>
      </c>
      <c r="BK222" s="217">
        <f>ROUND(I222*H222,2)</f>
        <v>0</v>
      </c>
      <c r="BL222" s="18" t="s">
        <v>164</v>
      </c>
      <c r="BM222" s="216" t="s">
        <v>3181</v>
      </c>
    </row>
    <row r="223" s="2" customFormat="1">
      <c r="A223" s="39"/>
      <c r="B223" s="40"/>
      <c r="C223" s="41"/>
      <c r="D223" s="218" t="s">
        <v>166</v>
      </c>
      <c r="E223" s="41"/>
      <c r="F223" s="219" t="s">
        <v>3182</v>
      </c>
      <c r="G223" s="41"/>
      <c r="H223" s="41"/>
      <c r="I223" s="220"/>
      <c r="J223" s="41"/>
      <c r="K223" s="41"/>
      <c r="L223" s="45"/>
      <c r="M223" s="221"/>
      <c r="N223" s="222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166</v>
      </c>
      <c r="AU223" s="18" t="s">
        <v>88</v>
      </c>
    </row>
    <row r="224" s="13" customFormat="1">
      <c r="A224" s="13"/>
      <c r="B224" s="225"/>
      <c r="C224" s="226"/>
      <c r="D224" s="223" t="s">
        <v>170</v>
      </c>
      <c r="E224" s="227" t="s">
        <v>19</v>
      </c>
      <c r="F224" s="228" t="s">
        <v>3174</v>
      </c>
      <c r="G224" s="226"/>
      <c r="H224" s="229">
        <v>2</v>
      </c>
      <c r="I224" s="230"/>
      <c r="J224" s="226"/>
      <c r="K224" s="226"/>
      <c r="L224" s="231"/>
      <c r="M224" s="232"/>
      <c r="N224" s="233"/>
      <c r="O224" s="233"/>
      <c r="P224" s="233"/>
      <c r="Q224" s="233"/>
      <c r="R224" s="233"/>
      <c r="S224" s="233"/>
      <c r="T224" s="23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5" t="s">
        <v>170</v>
      </c>
      <c r="AU224" s="235" t="s">
        <v>88</v>
      </c>
      <c r="AV224" s="13" t="s">
        <v>88</v>
      </c>
      <c r="AW224" s="13" t="s">
        <v>37</v>
      </c>
      <c r="AX224" s="13" t="s">
        <v>78</v>
      </c>
      <c r="AY224" s="235" t="s">
        <v>157</v>
      </c>
    </row>
    <row r="225" s="2" customFormat="1" ht="24.15" customHeight="1">
      <c r="A225" s="39"/>
      <c r="B225" s="40"/>
      <c r="C225" s="205" t="s">
        <v>412</v>
      </c>
      <c r="D225" s="205" t="s">
        <v>159</v>
      </c>
      <c r="E225" s="206" t="s">
        <v>3183</v>
      </c>
      <c r="F225" s="207" t="s">
        <v>3184</v>
      </c>
      <c r="G225" s="208" t="s">
        <v>271</v>
      </c>
      <c r="H225" s="209">
        <v>2</v>
      </c>
      <c r="I225" s="210"/>
      <c r="J225" s="211">
        <f>ROUND(I225*H225,2)</f>
        <v>0</v>
      </c>
      <c r="K225" s="207" t="s">
        <v>175</v>
      </c>
      <c r="L225" s="45"/>
      <c r="M225" s="212" t="s">
        <v>19</v>
      </c>
      <c r="N225" s="213" t="s">
        <v>49</v>
      </c>
      <c r="O225" s="85"/>
      <c r="P225" s="214">
        <f>O225*H225</f>
        <v>0</v>
      </c>
      <c r="Q225" s="214">
        <v>0</v>
      </c>
      <c r="R225" s="214">
        <f>Q225*H225</f>
        <v>0</v>
      </c>
      <c r="S225" s="214">
        <v>0</v>
      </c>
      <c r="T225" s="215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16" t="s">
        <v>164</v>
      </c>
      <c r="AT225" s="216" t="s">
        <v>159</v>
      </c>
      <c r="AU225" s="216" t="s">
        <v>88</v>
      </c>
      <c r="AY225" s="18" t="s">
        <v>157</v>
      </c>
      <c r="BE225" s="217">
        <f>IF(N225="základní",J225,0)</f>
        <v>0</v>
      </c>
      <c r="BF225" s="217">
        <f>IF(N225="snížená",J225,0)</f>
        <v>0</v>
      </c>
      <c r="BG225" s="217">
        <f>IF(N225="zákl. přenesená",J225,0)</f>
        <v>0</v>
      </c>
      <c r="BH225" s="217">
        <f>IF(N225="sníž. přenesená",J225,0)</f>
        <v>0</v>
      </c>
      <c r="BI225" s="217">
        <f>IF(N225="nulová",J225,0)</f>
        <v>0</v>
      </c>
      <c r="BJ225" s="18" t="s">
        <v>86</v>
      </c>
      <c r="BK225" s="217">
        <f>ROUND(I225*H225,2)</f>
        <v>0</v>
      </c>
      <c r="BL225" s="18" t="s">
        <v>164</v>
      </c>
      <c r="BM225" s="216" t="s">
        <v>3185</v>
      </c>
    </row>
    <row r="226" s="2" customFormat="1">
      <c r="A226" s="39"/>
      <c r="B226" s="40"/>
      <c r="C226" s="41"/>
      <c r="D226" s="218" t="s">
        <v>166</v>
      </c>
      <c r="E226" s="41"/>
      <c r="F226" s="219" t="s">
        <v>3186</v>
      </c>
      <c r="G226" s="41"/>
      <c r="H226" s="41"/>
      <c r="I226" s="220"/>
      <c r="J226" s="41"/>
      <c r="K226" s="41"/>
      <c r="L226" s="45"/>
      <c r="M226" s="221"/>
      <c r="N226" s="222"/>
      <c r="O226" s="85"/>
      <c r="P226" s="85"/>
      <c r="Q226" s="85"/>
      <c r="R226" s="85"/>
      <c r="S226" s="85"/>
      <c r="T226" s="86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166</v>
      </c>
      <c r="AU226" s="18" t="s">
        <v>88</v>
      </c>
    </row>
    <row r="227" s="13" customFormat="1">
      <c r="A227" s="13"/>
      <c r="B227" s="225"/>
      <c r="C227" s="226"/>
      <c r="D227" s="223" t="s">
        <v>170</v>
      </c>
      <c r="E227" s="227" t="s">
        <v>19</v>
      </c>
      <c r="F227" s="228" t="s">
        <v>3174</v>
      </c>
      <c r="G227" s="226"/>
      <c r="H227" s="229">
        <v>2</v>
      </c>
      <c r="I227" s="230"/>
      <c r="J227" s="226"/>
      <c r="K227" s="226"/>
      <c r="L227" s="231"/>
      <c r="M227" s="232"/>
      <c r="N227" s="233"/>
      <c r="O227" s="233"/>
      <c r="P227" s="233"/>
      <c r="Q227" s="233"/>
      <c r="R227" s="233"/>
      <c r="S227" s="233"/>
      <c r="T227" s="23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5" t="s">
        <v>170</v>
      </c>
      <c r="AU227" s="235" t="s">
        <v>88</v>
      </c>
      <c r="AV227" s="13" t="s">
        <v>88</v>
      </c>
      <c r="AW227" s="13" t="s">
        <v>37</v>
      </c>
      <c r="AX227" s="13" t="s">
        <v>78</v>
      </c>
      <c r="AY227" s="235" t="s">
        <v>157</v>
      </c>
    </row>
    <row r="228" s="2" customFormat="1" ht="24.15" customHeight="1">
      <c r="A228" s="39"/>
      <c r="B228" s="40"/>
      <c r="C228" s="205" t="s">
        <v>418</v>
      </c>
      <c r="D228" s="205" t="s">
        <v>159</v>
      </c>
      <c r="E228" s="206" t="s">
        <v>3187</v>
      </c>
      <c r="F228" s="207" t="s">
        <v>3188</v>
      </c>
      <c r="G228" s="208" t="s">
        <v>271</v>
      </c>
      <c r="H228" s="209">
        <v>2</v>
      </c>
      <c r="I228" s="210"/>
      <c r="J228" s="211">
        <f>ROUND(I228*H228,2)</f>
        <v>0</v>
      </c>
      <c r="K228" s="207" t="s">
        <v>175</v>
      </c>
      <c r="L228" s="45"/>
      <c r="M228" s="212" t="s">
        <v>19</v>
      </c>
      <c r="N228" s="213" t="s">
        <v>49</v>
      </c>
      <c r="O228" s="85"/>
      <c r="P228" s="214">
        <f>O228*H228</f>
        <v>0</v>
      </c>
      <c r="Q228" s="214">
        <v>0.072720000000000007</v>
      </c>
      <c r="R228" s="214">
        <f>Q228*H228</f>
        <v>0.14544000000000001</v>
      </c>
      <c r="S228" s="214">
        <v>0</v>
      </c>
      <c r="T228" s="215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16" t="s">
        <v>164</v>
      </c>
      <c r="AT228" s="216" t="s">
        <v>159</v>
      </c>
      <c r="AU228" s="216" t="s">
        <v>88</v>
      </c>
      <c r="AY228" s="18" t="s">
        <v>157</v>
      </c>
      <c r="BE228" s="217">
        <f>IF(N228="základní",J228,0)</f>
        <v>0</v>
      </c>
      <c r="BF228" s="217">
        <f>IF(N228="snížená",J228,0)</f>
        <v>0</v>
      </c>
      <c r="BG228" s="217">
        <f>IF(N228="zákl. přenesená",J228,0)</f>
        <v>0</v>
      </c>
      <c r="BH228" s="217">
        <f>IF(N228="sníž. přenesená",J228,0)</f>
        <v>0</v>
      </c>
      <c r="BI228" s="217">
        <f>IF(N228="nulová",J228,0)</f>
        <v>0</v>
      </c>
      <c r="BJ228" s="18" t="s">
        <v>86</v>
      </c>
      <c r="BK228" s="217">
        <f>ROUND(I228*H228,2)</f>
        <v>0</v>
      </c>
      <c r="BL228" s="18" t="s">
        <v>164</v>
      </c>
      <c r="BM228" s="216" t="s">
        <v>3189</v>
      </c>
    </row>
    <row r="229" s="2" customFormat="1">
      <c r="A229" s="39"/>
      <c r="B229" s="40"/>
      <c r="C229" s="41"/>
      <c r="D229" s="218" t="s">
        <v>166</v>
      </c>
      <c r="E229" s="41"/>
      <c r="F229" s="219" t="s">
        <v>3190</v>
      </c>
      <c r="G229" s="41"/>
      <c r="H229" s="41"/>
      <c r="I229" s="220"/>
      <c r="J229" s="41"/>
      <c r="K229" s="41"/>
      <c r="L229" s="45"/>
      <c r="M229" s="221"/>
      <c r="N229" s="222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166</v>
      </c>
      <c r="AU229" s="18" t="s">
        <v>88</v>
      </c>
    </row>
    <row r="230" s="13" customFormat="1">
      <c r="A230" s="13"/>
      <c r="B230" s="225"/>
      <c r="C230" s="226"/>
      <c r="D230" s="223" t="s">
        <v>170</v>
      </c>
      <c r="E230" s="227" t="s">
        <v>19</v>
      </c>
      <c r="F230" s="228" t="s">
        <v>3174</v>
      </c>
      <c r="G230" s="226"/>
      <c r="H230" s="229">
        <v>2</v>
      </c>
      <c r="I230" s="230"/>
      <c r="J230" s="226"/>
      <c r="K230" s="226"/>
      <c r="L230" s="231"/>
      <c r="M230" s="232"/>
      <c r="N230" s="233"/>
      <c r="O230" s="233"/>
      <c r="P230" s="233"/>
      <c r="Q230" s="233"/>
      <c r="R230" s="233"/>
      <c r="S230" s="233"/>
      <c r="T230" s="23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5" t="s">
        <v>170</v>
      </c>
      <c r="AU230" s="235" t="s">
        <v>88</v>
      </c>
      <c r="AV230" s="13" t="s">
        <v>88</v>
      </c>
      <c r="AW230" s="13" t="s">
        <v>37</v>
      </c>
      <c r="AX230" s="13" t="s">
        <v>78</v>
      </c>
      <c r="AY230" s="235" t="s">
        <v>157</v>
      </c>
    </row>
    <row r="231" s="12" customFormat="1" ht="22.8" customHeight="1">
      <c r="A231" s="12"/>
      <c r="B231" s="189"/>
      <c r="C231" s="190"/>
      <c r="D231" s="191" t="s">
        <v>77</v>
      </c>
      <c r="E231" s="203" t="s">
        <v>735</v>
      </c>
      <c r="F231" s="203" t="s">
        <v>891</v>
      </c>
      <c r="G231" s="190"/>
      <c r="H231" s="190"/>
      <c r="I231" s="193"/>
      <c r="J231" s="204">
        <f>BK231</f>
        <v>0</v>
      </c>
      <c r="K231" s="190"/>
      <c r="L231" s="195"/>
      <c r="M231" s="196"/>
      <c r="N231" s="197"/>
      <c r="O231" s="197"/>
      <c r="P231" s="198">
        <f>SUM(P232:P255)</f>
        <v>0</v>
      </c>
      <c r="Q231" s="197"/>
      <c r="R231" s="198">
        <f>SUM(R232:R255)</f>
        <v>7.8000000000000007</v>
      </c>
      <c r="S231" s="197"/>
      <c r="T231" s="199">
        <f>SUM(T232:T255)</f>
        <v>18.493510999999998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00" t="s">
        <v>86</v>
      </c>
      <c r="AT231" s="201" t="s">
        <v>77</v>
      </c>
      <c r="AU231" s="201" t="s">
        <v>86</v>
      </c>
      <c r="AY231" s="200" t="s">
        <v>157</v>
      </c>
      <c r="BK231" s="202">
        <f>SUM(BK232:BK255)</f>
        <v>0</v>
      </c>
    </row>
    <row r="232" s="2" customFormat="1" ht="33" customHeight="1">
      <c r="A232" s="39"/>
      <c r="B232" s="40"/>
      <c r="C232" s="205" t="s">
        <v>426</v>
      </c>
      <c r="D232" s="205" t="s">
        <v>159</v>
      </c>
      <c r="E232" s="206" t="s">
        <v>3191</v>
      </c>
      <c r="F232" s="207" t="s">
        <v>3192</v>
      </c>
      <c r="G232" s="208" t="s">
        <v>162</v>
      </c>
      <c r="H232" s="209">
        <v>30</v>
      </c>
      <c r="I232" s="210"/>
      <c r="J232" s="211">
        <f>ROUND(I232*H232,2)</f>
        <v>0</v>
      </c>
      <c r="K232" s="207" t="s">
        <v>175</v>
      </c>
      <c r="L232" s="45"/>
      <c r="M232" s="212" t="s">
        <v>19</v>
      </c>
      <c r="N232" s="213" t="s">
        <v>49</v>
      </c>
      <c r="O232" s="85"/>
      <c r="P232" s="214">
        <f>O232*H232</f>
        <v>0</v>
      </c>
      <c r="Q232" s="214">
        <v>0.26000000000000001</v>
      </c>
      <c r="R232" s="214">
        <f>Q232*H232</f>
        <v>7.8000000000000007</v>
      </c>
      <c r="S232" s="214">
        <v>0.26000000000000001</v>
      </c>
      <c r="T232" s="215">
        <f>S232*H232</f>
        <v>7.8000000000000007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16" t="s">
        <v>164</v>
      </c>
      <c r="AT232" s="216" t="s">
        <v>159</v>
      </c>
      <c r="AU232" s="216" t="s">
        <v>88</v>
      </c>
      <c r="AY232" s="18" t="s">
        <v>157</v>
      </c>
      <c r="BE232" s="217">
        <f>IF(N232="základní",J232,0)</f>
        <v>0</v>
      </c>
      <c r="BF232" s="217">
        <f>IF(N232="snížená",J232,0)</f>
        <v>0</v>
      </c>
      <c r="BG232" s="217">
        <f>IF(N232="zákl. přenesená",J232,0)</f>
        <v>0</v>
      </c>
      <c r="BH232" s="217">
        <f>IF(N232="sníž. přenesená",J232,0)</f>
        <v>0</v>
      </c>
      <c r="BI232" s="217">
        <f>IF(N232="nulová",J232,0)</f>
        <v>0</v>
      </c>
      <c r="BJ232" s="18" t="s">
        <v>86</v>
      </c>
      <c r="BK232" s="217">
        <f>ROUND(I232*H232,2)</f>
        <v>0</v>
      </c>
      <c r="BL232" s="18" t="s">
        <v>164</v>
      </c>
      <c r="BM232" s="216" t="s">
        <v>3193</v>
      </c>
    </row>
    <row r="233" s="2" customFormat="1">
      <c r="A233" s="39"/>
      <c r="B233" s="40"/>
      <c r="C233" s="41"/>
      <c r="D233" s="218" t="s">
        <v>166</v>
      </c>
      <c r="E233" s="41"/>
      <c r="F233" s="219" t="s">
        <v>3194</v>
      </c>
      <c r="G233" s="41"/>
      <c r="H233" s="41"/>
      <c r="I233" s="220"/>
      <c r="J233" s="41"/>
      <c r="K233" s="41"/>
      <c r="L233" s="45"/>
      <c r="M233" s="221"/>
      <c r="N233" s="222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166</v>
      </c>
      <c r="AU233" s="18" t="s">
        <v>88</v>
      </c>
    </row>
    <row r="234" s="13" customFormat="1">
      <c r="A234" s="13"/>
      <c r="B234" s="225"/>
      <c r="C234" s="226"/>
      <c r="D234" s="223" t="s">
        <v>170</v>
      </c>
      <c r="E234" s="227" t="s">
        <v>19</v>
      </c>
      <c r="F234" s="228" t="s">
        <v>3195</v>
      </c>
      <c r="G234" s="226"/>
      <c r="H234" s="229">
        <v>30</v>
      </c>
      <c r="I234" s="230"/>
      <c r="J234" s="226"/>
      <c r="K234" s="226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170</v>
      </c>
      <c r="AU234" s="235" t="s">
        <v>88</v>
      </c>
      <c r="AV234" s="13" t="s">
        <v>88</v>
      </c>
      <c r="AW234" s="13" t="s">
        <v>37</v>
      </c>
      <c r="AX234" s="13" t="s">
        <v>78</v>
      </c>
      <c r="AY234" s="235" t="s">
        <v>157</v>
      </c>
    </row>
    <row r="235" s="2" customFormat="1" ht="21.75" customHeight="1">
      <c r="A235" s="39"/>
      <c r="B235" s="40"/>
      <c r="C235" s="205" t="s">
        <v>431</v>
      </c>
      <c r="D235" s="205" t="s">
        <v>159</v>
      </c>
      <c r="E235" s="206" t="s">
        <v>3196</v>
      </c>
      <c r="F235" s="207" t="s">
        <v>3197</v>
      </c>
      <c r="G235" s="208" t="s">
        <v>162</v>
      </c>
      <c r="H235" s="209">
        <v>40.25</v>
      </c>
      <c r="I235" s="210"/>
      <c r="J235" s="211">
        <f>ROUND(I235*H235,2)</f>
        <v>0</v>
      </c>
      <c r="K235" s="207" t="s">
        <v>175</v>
      </c>
      <c r="L235" s="45"/>
      <c r="M235" s="212" t="s">
        <v>19</v>
      </c>
      <c r="N235" s="213" t="s">
        <v>49</v>
      </c>
      <c r="O235" s="85"/>
      <c r="P235" s="214">
        <f>O235*H235</f>
        <v>0</v>
      </c>
      <c r="Q235" s="214">
        <v>0</v>
      </c>
      <c r="R235" s="214">
        <f>Q235*H235</f>
        <v>0</v>
      </c>
      <c r="S235" s="214">
        <v>0.010999999999999999</v>
      </c>
      <c r="T235" s="215">
        <f>S235*H235</f>
        <v>0.44274999999999998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16" t="s">
        <v>268</v>
      </c>
      <c r="AT235" s="216" t="s">
        <v>159</v>
      </c>
      <c r="AU235" s="216" t="s">
        <v>88</v>
      </c>
      <c r="AY235" s="18" t="s">
        <v>157</v>
      </c>
      <c r="BE235" s="217">
        <f>IF(N235="základní",J235,0)</f>
        <v>0</v>
      </c>
      <c r="BF235" s="217">
        <f>IF(N235="snížená",J235,0)</f>
        <v>0</v>
      </c>
      <c r="BG235" s="217">
        <f>IF(N235="zákl. přenesená",J235,0)</f>
        <v>0</v>
      </c>
      <c r="BH235" s="217">
        <f>IF(N235="sníž. přenesená",J235,0)</f>
        <v>0</v>
      </c>
      <c r="BI235" s="217">
        <f>IF(N235="nulová",J235,0)</f>
        <v>0</v>
      </c>
      <c r="BJ235" s="18" t="s">
        <v>86</v>
      </c>
      <c r="BK235" s="217">
        <f>ROUND(I235*H235,2)</f>
        <v>0</v>
      </c>
      <c r="BL235" s="18" t="s">
        <v>268</v>
      </c>
      <c r="BM235" s="216" t="s">
        <v>3198</v>
      </c>
    </row>
    <row r="236" s="2" customFormat="1">
      <c r="A236" s="39"/>
      <c r="B236" s="40"/>
      <c r="C236" s="41"/>
      <c r="D236" s="218" t="s">
        <v>166</v>
      </c>
      <c r="E236" s="41"/>
      <c r="F236" s="219" t="s">
        <v>3199</v>
      </c>
      <c r="G236" s="41"/>
      <c r="H236" s="41"/>
      <c r="I236" s="220"/>
      <c r="J236" s="41"/>
      <c r="K236" s="41"/>
      <c r="L236" s="45"/>
      <c r="M236" s="221"/>
      <c r="N236" s="222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166</v>
      </c>
      <c r="AU236" s="18" t="s">
        <v>88</v>
      </c>
    </row>
    <row r="237" s="13" customFormat="1">
      <c r="A237" s="13"/>
      <c r="B237" s="225"/>
      <c r="C237" s="226"/>
      <c r="D237" s="223" t="s">
        <v>170</v>
      </c>
      <c r="E237" s="227" t="s">
        <v>19</v>
      </c>
      <c r="F237" s="228" t="s">
        <v>3200</v>
      </c>
      <c r="G237" s="226"/>
      <c r="H237" s="229">
        <v>40.25</v>
      </c>
      <c r="I237" s="230"/>
      <c r="J237" s="226"/>
      <c r="K237" s="226"/>
      <c r="L237" s="231"/>
      <c r="M237" s="232"/>
      <c r="N237" s="233"/>
      <c r="O237" s="233"/>
      <c r="P237" s="233"/>
      <c r="Q237" s="233"/>
      <c r="R237" s="233"/>
      <c r="S237" s="233"/>
      <c r="T237" s="23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5" t="s">
        <v>170</v>
      </c>
      <c r="AU237" s="235" t="s">
        <v>88</v>
      </c>
      <c r="AV237" s="13" t="s">
        <v>88</v>
      </c>
      <c r="AW237" s="13" t="s">
        <v>37</v>
      </c>
      <c r="AX237" s="13" t="s">
        <v>78</v>
      </c>
      <c r="AY237" s="235" t="s">
        <v>157</v>
      </c>
    </row>
    <row r="238" s="2" customFormat="1" ht="16.5" customHeight="1">
      <c r="A238" s="39"/>
      <c r="B238" s="40"/>
      <c r="C238" s="205" t="s">
        <v>437</v>
      </c>
      <c r="D238" s="205" t="s">
        <v>159</v>
      </c>
      <c r="E238" s="206" t="s">
        <v>3201</v>
      </c>
      <c r="F238" s="207" t="s">
        <v>3202</v>
      </c>
      <c r="G238" s="208" t="s">
        <v>162</v>
      </c>
      <c r="H238" s="209">
        <v>40.25</v>
      </c>
      <c r="I238" s="210"/>
      <c r="J238" s="211">
        <f>ROUND(I238*H238,2)</f>
        <v>0</v>
      </c>
      <c r="K238" s="207" t="s">
        <v>175</v>
      </c>
      <c r="L238" s="45"/>
      <c r="M238" s="212" t="s">
        <v>19</v>
      </c>
      <c r="N238" s="213" t="s">
        <v>49</v>
      </c>
      <c r="O238" s="85"/>
      <c r="P238" s="214">
        <f>O238*H238</f>
        <v>0</v>
      </c>
      <c r="Q238" s="214">
        <v>0</v>
      </c>
      <c r="R238" s="214">
        <f>Q238*H238</f>
        <v>0</v>
      </c>
      <c r="S238" s="214">
        <v>0.00069999999999999999</v>
      </c>
      <c r="T238" s="215">
        <f>S238*H238</f>
        <v>0.028174999999999999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16" t="s">
        <v>268</v>
      </c>
      <c r="AT238" s="216" t="s">
        <v>159</v>
      </c>
      <c r="AU238" s="216" t="s">
        <v>88</v>
      </c>
      <c r="AY238" s="18" t="s">
        <v>157</v>
      </c>
      <c r="BE238" s="217">
        <f>IF(N238="základní",J238,0)</f>
        <v>0</v>
      </c>
      <c r="BF238" s="217">
        <f>IF(N238="snížená",J238,0)</f>
        <v>0</v>
      </c>
      <c r="BG238" s="217">
        <f>IF(N238="zákl. přenesená",J238,0)</f>
        <v>0</v>
      </c>
      <c r="BH238" s="217">
        <f>IF(N238="sníž. přenesená",J238,0)</f>
        <v>0</v>
      </c>
      <c r="BI238" s="217">
        <f>IF(N238="nulová",J238,0)</f>
        <v>0</v>
      </c>
      <c r="BJ238" s="18" t="s">
        <v>86</v>
      </c>
      <c r="BK238" s="217">
        <f>ROUND(I238*H238,2)</f>
        <v>0</v>
      </c>
      <c r="BL238" s="18" t="s">
        <v>268</v>
      </c>
      <c r="BM238" s="216" t="s">
        <v>3203</v>
      </c>
    </row>
    <row r="239" s="2" customFormat="1">
      <c r="A239" s="39"/>
      <c r="B239" s="40"/>
      <c r="C239" s="41"/>
      <c r="D239" s="218" t="s">
        <v>166</v>
      </c>
      <c r="E239" s="41"/>
      <c r="F239" s="219" t="s">
        <v>3204</v>
      </c>
      <c r="G239" s="41"/>
      <c r="H239" s="41"/>
      <c r="I239" s="220"/>
      <c r="J239" s="41"/>
      <c r="K239" s="41"/>
      <c r="L239" s="45"/>
      <c r="M239" s="221"/>
      <c r="N239" s="222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166</v>
      </c>
      <c r="AU239" s="18" t="s">
        <v>88</v>
      </c>
    </row>
    <row r="240" s="13" customFormat="1">
      <c r="A240" s="13"/>
      <c r="B240" s="225"/>
      <c r="C240" s="226"/>
      <c r="D240" s="223" t="s">
        <v>170</v>
      </c>
      <c r="E240" s="227" t="s">
        <v>19</v>
      </c>
      <c r="F240" s="228" t="s">
        <v>3200</v>
      </c>
      <c r="G240" s="226"/>
      <c r="H240" s="229">
        <v>40.25</v>
      </c>
      <c r="I240" s="230"/>
      <c r="J240" s="226"/>
      <c r="K240" s="226"/>
      <c r="L240" s="231"/>
      <c r="M240" s="232"/>
      <c r="N240" s="233"/>
      <c r="O240" s="233"/>
      <c r="P240" s="233"/>
      <c r="Q240" s="233"/>
      <c r="R240" s="233"/>
      <c r="S240" s="233"/>
      <c r="T240" s="23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5" t="s">
        <v>170</v>
      </c>
      <c r="AU240" s="235" t="s">
        <v>88</v>
      </c>
      <c r="AV240" s="13" t="s">
        <v>88</v>
      </c>
      <c r="AW240" s="13" t="s">
        <v>37</v>
      </c>
      <c r="AX240" s="13" t="s">
        <v>78</v>
      </c>
      <c r="AY240" s="235" t="s">
        <v>157</v>
      </c>
    </row>
    <row r="241" s="2" customFormat="1" ht="21.75" customHeight="1">
      <c r="A241" s="39"/>
      <c r="B241" s="40"/>
      <c r="C241" s="205" t="s">
        <v>444</v>
      </c>
      <c r="D241" s="205" t="s">
        <v>159</v>
      </c>
      <c r="E241" s="206" t="s">
        <v>3205</v>
      </c>
      <c r="F241" s="207" t="s">
        <v>3206</v>
      </c>
      <c r="G241" s="208" t="s">
        <v>223</v>
      </c>
      <c r="H241" s="209">
        <v>0.14199999999999999</v>
      </c>
      <c r="I241" s="210"/>
      <c r="J241" s="211">
        <f>ROUND(I241*H241,2)</f>
        <v>0</v>
      </c>
      <c r="K241" s="207" t="s">
        <v>175</v>
      </c>
      <c r="L241" s="45"/>
      <c r="M241" s="212" t="s">
        <v>19</v>
      </c>
      <c r="N241" s="213" t="s">
        <v>49</v>
      </c>
      <c r="O241" s="85"/>
      <c r="P241" s="214">
        <f>O241*H241</f>
        <v>0</v>
      </c>
      <c r="Q241" s="214">
        <v>0</v>
      </c>
      <c r="R241" s="214">
        <f>Q241*H241</f>
        <v>0</v>
      </c>
      <c r="S241" s="214">
        <v>1.258</v>
      </c>
      <c r="T241" s="215">
        <f>S241*H241</f>
        <v>0.17863599999999999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16" t="s">
        <v>164</v>
      </c>
      <c r="AT241" s="216" t="s">
        <v>159</v>
      </c>
      <c r="AU241" s="216" t="s">
        <v>88</v>
      </c>
      <c r="AY241" s="18" t="s">
        <v>157</v>
      </c>
      <c r="BE241" s="217">
        <f>IF(N241="základní",J241,0)</f>
        <v>0</v>
      </c>
      <c r="BF241" s="217">
        <f>IF(N241="snížená",J241,0)</f>
        <v>0</v>
      </c>
      <c r="BG241" s="217">
        <f>IF(N241="zákl. přenesená",J241,0)</f>
        <v>0</v>
      </c>
      <c r="BH241" s="217">
        <f>IF(N241="sníž. přenesená",J241,0)</f>
        <v>0</v>
      </c>
      <c r="BI241" s="217">
        <f>IF(N241="nulová",J241,0)</f>
        <v>0</v>
      </c>
      <c r="BJ241" s="18" t="s">
        <v>86</v>
      </c>
      <c r="BK241" s="217">
        <f>ROUND(I241*H241,2)</f>
        <v>0</v>
      </c>
      <c r="BL241" s="18" t="s">
        <v>164</v>
      </c>
      <c r="BM241" s="216" t="s">
        <v>3207</v>
      </c>
    </row>
    <row r="242" s="2" customFormat="1">
      <c r="A242" s="39"/>
      <c r="B242" s="40"/>
      <c r="C242" s="41"/>
      <c r="D242" s="218" t="s">
        <v>166</v>
      </c>
      <c r="E242" s="41"/>
      <c r="F242" s="219" t="s">
        <v>3208</v>
      </c>
      <c r="G242" s="41"/>
      <c r="H242" s="41"/>
      <c r="I242" s="220"/>
      <c r="J242" s="41"/>
      <c r="K242" s="41"/>
      <c r="L242" s="45"/>
      <c r="M242" s="221"/>
      <c r="N242" s="222"/>
      <c r="O242" s="85"/>
      <c r="P242" s="85"/>
      <c r="Q242" s="85"/>
      <c r="R242" s="85"/>
      <c r="S242" s="85"/>
      <c r="T242" s="86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166</v>
      </c>
      <c r="AU242" s="18" t="s">
        <v>88</v>
      </c>
    </row>
    <row r="243" s="13" customFormat="1">
      <c r="A243" s="13"/>
      <c r="B243" s="225"/>
      <c r="C243" s="226"/>
      <c r="D243" s="223" t="s">
        <v>170</v>
      </c>
      <c r="E243" s="227" t="s">
        <v>19</v>
      </c>
      <c r="F243" s="228" t="s">
        <v>3209</v>
      </c>
      <c r="G243" s="226"/>
      <c r="H243" s="229">
        <v>0.14199999999999999</v>
      </c>
      <c r="I243" s="230"/>
      <c r="J243" s="226"/>
      <c r="K243" s="226"/>
      <c r="L243" s="231"/>
      <c r="M243" s="232"/>
      <c r="N243" s="233"/>
      <c r="O243" s="233"/>
      <c r="P243" s="233"/>
      <c r="Q243" s="233"/>
      <c r="R243" s="233"/>
      <c r="S243" s="233"/>
      <c r="T243" s="23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5" t="s">
        <v>170</v>
      </c>
      <c r="AU243" s="235" t="s">
        <v>88</v>
      </c>
      <c r="AV243" s="13" t="s">
        <v>88</v>
      </c>
      <c r="AW243" s="13" t="s">
        <v>37</v>
      </c>
      <c r="AX243" s="13" t="s">
        <v>78</v>
      </c>
      <c r="AY243" s="235" t="s">
        <v>157</v>
      </c>
    </row>
    <row r="244" s="2" customFormat="1" ht="16.5" customHeight="1">
      <c r="A244" s="39"/>
      <c r="B244" s="40"/>
      <c r="C244" s="205" t="s">
        <v>450</v>
      </c>
      <c r="D244" s="205" t="s">
        <v>159</v>
      </c>
      <c r="E244" s="206" t="s">
        <v>3210</v>
      </c>
      <c r="F244" s="207" t="s">
        <v>3211</v>
      </c>
      <c r="G244" s="208" t="s">
        <v>174</v>
      </c>
      <c r="H244" s="209">
        <v>0.28599999999999998</v>
      </c>
      <c r="I244" s="210"/>
      <c r="J244" s="211">
        <f>ROUND(I244*H244,2)</f>
        <v>0</v>
      </c>
      <c r="K244" s="207" t="s">
        <v>175</v>
      </c>
      <c r="L244" s="45"/>
      <c r="M244" s="212" t="s">
        <v>19</v>
      </c>
      <c r="N244" s="213" t="s">
        <v>49</v>
      </c>
      <c r="O244" s="85"/>
      <c r="P244" s="214">
        <f>O244*H244</f>
        <v>0</v>
      </c>
      <c r="Q244" s="214">
        <v>0</v>
      </c>
      <c r="R244" s="214">
        <f>Q244*H244</f>
        <v>0</v>
      </c>
      <c r="S244" s="214">
        <v>2.2000000000000002</v>
      </c>
      <c r="T244" s="215">
        <f>S244*H244</f>
        <v>0.62919999999999998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16" t="s">
        <v>164</v>
      </c>
      <c r="AT244" s="216" t="s">
        <v>159</v>
      </c>
      <c r="AU244" s="216" t="s">
        <v>88</v>
      </c>
      <c r="AY244" s="18" t="s">
        <v>157</v>
      </c>
      <c r="BE244" s="217">
        <f>IF(N244="základní",J244,0)</f>
        <v>0</v>
      </c>
      <c r="BF244" s="217">
        <f>IF(N244="snížená",J244,0)</f>
        <v>0</v>
      </c>
      <c r="BG244" s="217">
        <f>IF(N244="zákl. přenesená",J244,0)</f>
        <v>0</v>
      </c>
      <c r="BH244" s="217">
        <f>IF(N244="sníž. přenesená",J244,0)</f>
        <v>0</v>
      </c>
      <c r="BI244" s="217">
        <f>IF(N244="nulová",J244,0)</f>
        <v>0</v>
      </c>
      <c r="BJ244" s="18" t="s">
        <v>86</v>
      </c>
      <c r="BK244" s="217">
        <f>ROUND(I244*H244,2)</f>
        <v>0</v>
      </c>
      <c r="BL244" s="18" t="s">
        <v>164</v>
      </c>
      <c r="BM244" s="216" t="s">
        <v>3212</v>
      </c>
    </row>
    <row r="245" s="2" customFormat="1">
      <c r="A245" s="39"/>
      <c r="B245" s="40"/>
      <c r="C245" s="41"/>
      <c r="D245" s="218" t="s">
        <v>166</v>
      </c>
      <c r="E245" s="41"/>
      <c r="F245" s="219" t="s">
        <v>3213</v>
      </c>
      <c r="G245" s="41"/>
      <c r="H245" s="41"/>
      <c r="I245" s="220"/>
      <c r="J245" s="41"/>
      <c r="K245" s="41"/>
      <c r="L245" s="45"/>
      <c r="M245" s="221"/>
      <c r="N245" s="222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166</v>
      </c>
      <c r="AU245" s="18" t="s">
        <v>88</v>
      </c>
    </row>
    <row r="246" s="13" customFormat="1">
      <c r="A246" s="13"/>
      <c r="B246" s="225"/>
      <c r="C246" s="226"/>
      <c r="D246" s="223" t="s">
        <v>170</v>
      </c>
      <c r="E246" s="227" t="s">
        <v>19</v>
      </c>
      <c r="F246" s="228" t="s">
        <v>3214</v>
      </c>
      <c r="G246" s="226"/>
      <c r="H246" s="229">
        <v>0.28599999999999998</v>
      </c>
      <c r="I246" s="230"/>
      <c r="J246" s="226"/>
      <c r="K246" s="226"/>
      <c r="L246" s="231"/>
      <c r="M246" s="232"/>
      <c r="N246" s="233"/>
      <c r="O246" s="233"/>
      <c r="P246" s="233"/>
      <c r="Q246" s="233"/>
      <c r="R246" s="233"/>
      <c r="S246" s="233"/>
      <c r="T246" s="23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5" t="s">
        <v>170</v>
      </c>
      <c r="AU246" s="235" t="s">
        <v>88</v>
      </c>
      <c r="AV246" s="13" t="s">
        <v>88</v>
      </c>
      <c r="AW246" s="13" t="s">
        <v>37</v>
      </c>
      <c r="AX246" s="13" t="s">
        <v>78</v>
      </c>
      <c r="AY246" s="235" t="s">
        <v>157</v>
      </c>
    </row>
    <row r="247" s="2" customFormat="1" ht="16.5" customHeight="1">
      <c r="A247" s="39"/>
      <c r="B247" s="40"/>
      <c r="C247" s="205" t="s">
        <v>456</v>
      </c>
      <c r="D247" s="205" t="s">
        <v>159</v>
      </c>
      <c r="E247" s="206" t="s">
        <v>3215</v>
      </c>
      <c r="F247" s="207" t="s">
        <v>3216</v>
      </c>
      <c r="G247" s="208" t="s">
        <v>174</v>
      </c>
      <c r="H247" s="209">
        <v>3.2000000000000002</v>
      </c>
      <c r="I247" s="210"/>
      <c r="J247" s="211">
        <f>ROUND(I247*H247,2)</f>
        <v>0</v>
      </c>
      <c r="K247" s="207" t="s">
        <v>175</v>
      </c>
      <c r="L247" s="45"/>
      <c r="M247" s="212" t="s">
        <v>19</v>
      </c>
      <c r="N247" s="213" t="s">
        <v>49</v>
      </c>
      <c r="O247" s="85"/>
      <c r="P247" s="214">
        <f>O247*H247</f>
        <v>0</v>
      </c>
      <c r="Q247" s="214">
        <v>0</v>
      </c>
      <c r="R247" s="214">
        <f>Q247*H247</f>
        <v>0</v>
      </c>
      <c r="S247" s="214">
        <v>2.2000000000000002</v>
      </c>
      <c r="T247" s="215">
        <f>S247*H247</f>
        <v>7.0400000000000009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16" t="s">
        <v>164</v>
      </c>
      <c r="AT247" s="216" t="s">
        <v>159</v>
      </c>
      <c r="AU247" s="216" t="s">
        <v>88</v>
      </c>
      <c r="AY247" s="18" t="s">
        <v>157</v>
      </c>
      <c r="BE247" s="217">
        <f>IF(N247="základní",J247,0)</f>
        <v>0</v>
      </c>
      <c r="BF247" s="217">
        <f>IF(N247="snížená",J247,0)</f>
        <v>0</v>
      </c>
      <c r="BG247" s="217">
        <f>IF(N247="zákl. přenesená",J247,0)</f>
        <v>0</v>
      </c>
      <c r="BH247" s="217">
        <f>IF(N247="sníž. přenesená",J247,0)</f>
        <v>0</v>
      </c>
      <c r="BI247" s="217">
        <f>IF(N247="nulová",J247,0)</f>
        <v>0</v>
      </c>
      <c r="BJ247" s="18" t="s">
        <v>86</v>
      </c>
      <c r="BK247" s="217">
        <f>ROUND(I247*H247,2)</f>
        <v>0</v>
      </c>
      <c r="BL247" s="18" t="s">
        <v>164</v>
      </c>
      <c r="BM247" s="216" t="s">
        <v>3217</v>
      </c>
    </row>
    <row r="248" s="2" customFormat="1">
      <c r="A248" s="39"/>
      <c r="B248" s="40"/>
      <c r="C248" s="41"/>
      <c r="D248" s="218" t="s">
        <v>166</v>
      </c>
      <c r="E248" s="41"/>
      <c r="F248" s="219" t="s">
        <v>3218</v>
      </c>
      <c r="G248" s="41"/>
      <c r="H248" s="41"/>
      <c r="I248" s="220"/>
      <c r="J248" s="41"/>
      <c r="K248" s="41"/>
      <c r="L248" s="45"/>
      <c r="M248" s="221"/>
      <c r="N248" s="222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166</v>
      </c>
      <c r="AU248" s="18" t="s">
        <v>88</v>
      </c>
    </row>
    <row r="249" s="13" customFormat="1">
      <c r="A249" s="13"/>
      <c r="B249" s="225"/>
      <c r="C249" s="226"/>
      <c r="D249" s="223" t="s">
        <v>170</v>
      </c>
      <c r="E249" s="227" t="s">
        <v>19</v>
      </c>
      <c r="F249" s="228" t="s">
        <v>3219</v>
      </c>
      <c r="G249" s="226"/>
      <c r="H249" s="229">
        <v>3.2000000000000002</v>
      </c>
      <c r="I249" s="230"/>
      <c r="J249" s="226"/>
      <c r="K249" s="226"/>
      <c r="L249" s="231"/>
      <c r="M249" s="232"/>
      <c r="N249" s="233"/>
      <c r="O249" s="233"/>
      <c r="P249" s="233"/>
      <c r="Q249" s="233"/>
      <c r="R249" s="233"/>
      <c r="S249" s="233"/>
      <c r="T249" s="23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5" t="s">
        <v>170</v>
      </c>
      <c r="AU249" s="235" t="s">
        <v>88</v>
      </c>
      <c r="AV249" s="13" t="s">
        <v>88</v>
      </c>
      <c r="AW249" s="13" t="s">
        <v>37</v>
      </c>
      <c r="AX249" s="13" t="s">
        <v>78</v>
      </c>
      <c r="AY249" s="235" t="s">
        <v>157</v>
      </c>
    </row>
    <row r="250" s="2" customFormat="1" ht="16.5" customHeight="1">
      <c r="A250" s="39"/>
      <c r="B250" s="40"/>
      <c r="C250" s="205" t="s">
        <v>462</v>
      </c>
      <c r="D250" s="205" t="s">
        <v>159</v>
      </c>
      <c r="E250" s="206" t="s">
        <v>3220</v>
      </c>
      <c r="F250" s="207" t="s">
        <v>3221</v>
      </c>
      <c r="G250" s="208" t="s">
        <v>320</v>
      </c>
      <c r="H250" s="209">
        <v>11.199999999999999</v>
      </c>
      <c r="I250" s="210"/>
      <c r="J250" s="211">
        <f>ROUND(I250*H250,2)</f>
        <v>0</v>
      </c>
      <c r="K250" s="207" t="s">
        <v>175</v>
      </c>
      <c r="L250" s="45"/>
      <c r="M250" s="212" t="s">
        <v>19</v>
      </c>
      <c r="N250" s="213" t="s">
        <v>49</v>
      </c>
      <c r="O250" s="85"/>
      <c r="P250" s="214">
        <f>O250*H250</f>
        <v>0</v>
      </c>
      <c r="Q250" s="214">
        <v>0</v>
      </c>
      <c r="R250" s="214">
        <f>Q250*H250</f>
        <v>0</v>
      </c>
      <c r="S250" s="214">
        <v>0</v>
      </c>
      <c r="T250" s="215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16" t="s">
        <v>164</v>
      </c>
      <c r="AT250" s="216" t="s">
        <v>159</v>
      </c>
      <c r="AU250" s="216" t="s">
        <v>88</v>
      </c>
      <c r="AY250" s="18" t="s">
        <v>157</v>
      </c>
      <c r="BE250" s="217">
        <f>IF(N250="základní",J250,0)</f>
        <v>0</v>
      </c>
      <c r="BF250" s="217">
        <f>IF(N250="snížená",J250,0)</f>
        <v>0</v>
      </c>
      <c r="BG250" s="217">
        <f>IF(N250="zákl. přenesená",J250,0)</f>
        <v>0</v>
      </c>
      <c r="BH250" s="217">
        <f>IF(N250="sníž. přenesená",J250,0)</f>
        <v>0</v>
      </c>
      <c r="BI250" s="217">
        <f>IF(N250="nulová",J250,0)</f>
        <v>0</v>
      </c>
      <c r="BJ250" s="18" t="s">
        <v>86</v>
      </c>
      <c r="BK250" s="217">
        <f>ROUND(I250*H250,2)</f>
        <v>0</v>
      </c>
      <c r="BL250" s="18" t="s">
        <v>164</v>
      </c>
      <c r="BM250" s="216" t="s">
        <v>3222</v>
      </c>
    </row>
    <row r="251" s="2" customFormat="1">
      <c r="A251" s="39"/>
      <c r="B251" s="40"/>
      <c r="C251" s="41"/>
      <c r="D251" s="218" t="s">
        <v>166</v>
      </c>
      <c r="E251" s="41"/>
      <c r="F251" s="219" t="s">
        <v>3223</v>
      </c>
      <c r="G251" s="41"/>
      <c r="H251" s="41"/>
      <c r="I251" s="220"/>
      <c r="J251" s="41"/>
      <c r="K251" s="41"/>
      <c r="L251" s="45"/>
      <c r="M251" s="221"/>
      <c r="N251" s="222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166</v>
      </c>
      <c r="AU251" s="18" t="s">
        <v>88</v>
      </c>
    </row>
    <row r="252" s="13" customFormat="1">
      <c r="A252" s="13"/>
      <c r="B252" s="225"/>
      <c r="C252" s="226"/>
      <c r="D252" s="223" t="s">
        <v>170</v>
      </c>
      <c r="E252" s="227" t="s">
        <v>19</v>
      </c>
      <c r="F252" s="228" t="s">
        <v>3224</v>
      </c>
      <c r="G252" s="226"/>
      <c r="H252" s="229">
        <v>11.199999999999999</v>
      </c>
      <c r="I252" s="230"/>
      <c r="J252" s="226"/>
      <c r="K252" s="226"/>
      <c r="L252" s="231"/>
      <c r="M252" s="232"/>
      <c r="N252" s="233"/>
      <c r="O252" s="233"/>
      <c r="P252" s="233"/>
      <c r="Q252" s="233"/>
      <c r="R252" s="233"/>
      <c r="S252" s="233"/>
      <c r="T252" s="23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5" t="s">
        <v>170</v>
      </c>
      <c r="AU252" s="235" t="s">
        <v>88</v>
      </c>
      <c r="AV252" s="13" t="s">
        <v>88</v>
      </c>
      <c r="AW252" s="13" t="s">
        <v>37</v>
      </c>
      <c r="AX252" s="13" t="s">
        <v>78</v>
      </c>
      <c r="AY252" s="235" t="s">
        <v>157</v>
      </c>
    </row>
    <row r="253" s="2" customFormat="1" ht="24.15" customHeight="1">
      <c r="A253" s="39"/>
      <c r="B253" s="40"/>
      <c r="C253" s="205" t="s">
        <v>467</v>
      </c>
      <c r="D253" s="205" t="s">
        <v>159</v>
      </c>
      <c r="E253" s="206" t="s">
        <v>3225</v>
      </c>
      <c r="F253" s="207" t="s">
        <v>3226</v>
      </c>
      <c r="G253" s="208" t="s">
        <v>162</v>
      </c>
      <c r="H253" s="209">
        <v>40.25</v>
      </c>
      <c r="I253" s="210"/>
      <c r="J253" s="211">
        <f>ROUND(I253*H253,2)</f>
        <v>0</v>
      </c>
      <c r="K253" s="207" t="s">
        <v>175</v>
      </c>
      <c r="L253" s="45"/>
      <c r="M253" s="212" t="s">
        <v>19</v>
      </c>
      <c r="N253" s="213" t="s">
        <v>49</v>
      </c>
      <c r="O253" s="85"/>
      <c r="P253" s="214">
        <f>O253*H253</f>
        <v>0</v>
      </c>
      <c r="Q253" s="214">
        <v>0</v>
      </c>
      <c r="R253" s="214">
        <f>Q253*H253</f>
        <v>0</v>
      </c>
      <c r="S253" s="214">
        <v>0.058999999999999997</v>
      </c>
      <c r="T253" s="215">
        <f>S253*H253</f>
        <v>2.3747499999999997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16" t="s">
        <v>164</v>
      </c>
      <c r="AT253" s="216" t="s">
        <v>159</v>
      </c>
      <c r="AU253" s="216" t="s">
        <v>88</v>
      </c>
      <c r="AY253" s="18" t="s">
        <v>157</v>
      </c>
      <c r="BE253" s="217">
        <f>IF(N253="základní",J253,0)</f>
        <v>0</v>
      </c>
      <c r="BF253" s="217">
        <f>IF(N253="snížená",J253,0)</f>
        <v>0</v>
      </c>
      <c r="BG253" s="217">
        <f>IF(N253="zákl. přenesená",J253,0)</f>
        <v>0</v>
      </c>
      <c r="BH253" s="217">
        <f>IF(N253="sníž. přenesená",J253,0)</f>
        <v>0</v>
      </c>
      <c r="BI253" s="217">
        <f>IF(N253="nulová",J253,0)</f>
        <v>0</v>
      </c>
      <c r="BJ253" s="18" t="s">
        <v>86</v>
      </c>
      <c r="BK253" s="217">
        <f>ROUND(I253*H253,2)</f>
        <v>0</v>
      </c>
      <c r="BL253" s="18" t="s">
        <v>164</v>
      </c>
      <c r="BM253" s="216" t="s">
        <v>3227</v>
      </c>
    </row>
    <row r="254" s="2" customFormat="1">
      <c r="A254" s="39"/>
      <c r="B254" s="40"/>
      <c r="C254" s="41"/>
      <c r="D254" s="218" t="s">
        <v>166</v>
      </c>
      <c r="E254" s="41"/>
      <c r="F254" s="219" t="s">
        <v>3228</v>
      </c>
      <c r="G254" s="41"/>
      <c r="H254" s="41"/>
      <c r="I254" s="220"/>
      <c r="J254" s="41"/>
      <c r="K254" s="41"/>
      <c r="L254" s="45"/>
      <c r="M254" s="221"/>
      <c r="N254" s="222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166</v>
      </c>
      <c r="AU254" s="18" t="s">
        <v>88</v>
      </c>
    </row>
    <row r="255" s="13" customFormat="1">
      <c r="A255" s="13"/>
      <c r="B255" s="225"/>
      <c r="C255" s="226"/>
      <c r="D255" s="223" t="s">
        <v>170</v>
      </c>
      <c r="E255" s="227" t="s">
        <v>19</v>
      </c>
      <c r="F255" s="228" t="s">
        <v>3229</v>
      </c>
      <c r="G255" s="226"/>
      <c r="H255" s="229">
        <v>40.25</v>
      </c>
      <c r="I255" s="230"/>
      <c r="J255" s="226"/>
      <c r="K255" s="226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170</v>
      </c>
      <c r="AU255" s="235" t="s">
        <v>88</v>
      </c>
      <c r="AV255" s="13" t="s">
        <v>88</v>
      </c>
      <c r="AW255" s="13" t="s">
        <v>37</v>
      </c>
      <c r="AX255" s="13" t="s">
        <v>78</v>
      </c>
      <c r="AY255" s="235" t="s">
        <v>157</v>
      </c>
    </row>
    <row r="256" s="12" customFormat="1" ht="22.8" customHeight="1">
      <c r="A256" s="12"/>
      <c r="B256" s="189"/>
      <c r="C256" s="190"/>
      <c r="D256" s="191" t="s">
        <v>77</v>
      </c>
      <c r="E256" s="203" t="s">
        <v>910</v>
      </c>
      <c r="F256" s="203" t="s">
        <v>911</v>
      </c>
      <c r="G256" s="190"/>
      <c r="H256" s="190"/>
      <c r="I256" s="193"/>
      <c r="J256" s="204">
        <f>BK256</f>
        <v>0</v>
      </c>
      <c r="K256" s="190"/>
      <c r="L256" s="195"/>
      <c r="M256" s="196"/>
      <c r="N256" s="197"/>
      <c r="O256" s="197"/>
      <c r="P256" s="198">
        <f>SUM(P257:P271)</f>
        <v>0</v>
      </c>
      <c r="Q256" s="197"/>
      <c r="R256" s="198">
        <f>SUM(R257:R271)</f>
        <v>0</v>
      </c>
      <c r="S256" s="197"/>
      <c r="T256" s="199">
        <f>SUM(T257:T271)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00" t="s">
        <v>86</v>
      </c>
      <c r="AT256" s="201" t="s">
        <v>77</v>
      </c>
      <c r="AU256" s="201" t="s">
        <v>86</v>
      </c>
      <c r="AY256" s="200" t="s">
        <v>157</v>
      </c>
      <c r="BK256" s="202">
        <f>SUM(BK257:BK271)</f>
        <v>0</v>
      </c>
    </row>
    <row r="257" s="2" customFormat="1" ht="16.5" customHeight="1">
      <c r="A257" s="39"/>
      <c r="B257" s="40"/>
      <c r="C257" s="205" t="s">
        <v>473</v>
      </c>
      <c r="D257" s="205" t="s">
        <v>159</v>
      </c>
      <c r="E257" s="206" t="s">
        <v>913</v>
      </c>
      <c r="F257" s="207" t="s">
        <v>914</v>
      </c>
      <c r="G257" s="208" t="s">
        <v>223</v>
      </c>
      <c r="H257" s="209">
        <v>18.494</v>
      </c>
      <c r="I257" s="210"/>
      <c r="J257" s="211">
        <f>ROUND(I257*H257,2)</f>
        <v>0</v>
      </c>
      <c r="K257" s="207" t="s">
        <v>163</v>
      </c>
      <c r="L257" s="45"/>
      <c r="M257" s="212" t="s">
        <v>19</v>
      </c>
      <c r="N257" s="213" t="s">
        <v>49</v>
      </c>
      <c r="O257" s="85"/>
      <c r="P257" s="214">
        <f>O257*H257</f>
        <v>0</v>
      </c>
      <c r="Q257" s="214">
        <v>0</v>
      </c>
      <c r="R257" s="214">
        <f>Q257*H257</f>
        <v>0</v>
      </c>
      <c r="S257" s="214">
        <v>0</v>
      </c>
      <c r="T257" s="215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16" t="s">
        <v>164</v>
      </c>
      <c r="AT257" s="216" t="s">
        <v>159</v>
      </c>
      <c r="AU257" s="216" t="s">
        <v>88</v>
      </c>
      <c r="AY257" s="18" t="s">
        <v>157</v>
      </c>
      <c r="BE257" s="217">
        <f>IF(N257="základní",J257,0)</f>
        <v>0</v>
      </c>
      <c r="BF257" s="217">
        <f>IF(N257="snížená",J257,0)</f>
        <v>0</v>
      </c>
      <c r="BG257" s="217">
        <f>IF(N257="zákl. přenesená",J257,0)</f>
        <v>0</v>
      </c>
      <c r="BH257" s="217">
        <f>IF(N257="sníž. přenesená",J257,0)</f>
        <v>0</v>
      </c>
      <c r="BI257" s="217">
        <f>IF(N257="nulová",J257,0)</f>
        <v>0</v>
      </c>
      <c r="BJ257" s="18" t="s">
        <v>86</v>
      </c>
      <c r="BK257" s="217">
        <f>ROUND(I257*H257,2)</f>
        <v>0</v>
      </c>
      <c r="BL257" s="18" t="s">
        <v>164</v>
      </c>
      <c r="BM257" s="216" t="s">
        <v>3230</v>
      </c>
    </row>
    <row r="258" s="2" customFormat="1">
      <c r="A258" s="39"/>
      <c r="B258" s="40"/>
      <c r="C258" s="41"/>
      <c r="D258" s="218" t="s">
        <v>166</v>
      </c>
      <c r="E258" s="41"/>
      <c r="F258" s="219" t="s">
        <v>916</v>
      </c>
      <c r="G258" s="41"/>
      <c r="H258" s="41"/>
      <c r="I258" s="220"/>
      <c r="J258" s="41"/>
      <c r="K258" s="41"/>
      <c r="L258" s="45"/>
      <c r="M258" s="221"/>
      <c r="N258" s="222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166</v>
      </c>
      <c r="AU258" s="18" t="s">
        <v>88</v>
      </c>
    </row>
    <row r="259" s="2" customFormat="1" ht="21.75" customHeight="1">
      <c r="A259" s="39"/>
      <c r="B259" s="40"/>
      <c r="C259" s="205" t="s">
        <v>479</v>
      </c>
      <c r="D259" s="205" t="s">
        <v>159</v>
      </c>
      <c r="E259" s="206" t="s">
        <v>918</v>
      </c>
      <c r="F259" s="207" t="s">
        <v>919</v>
      </c>
      <c r="G259" s="208" t="s">
        <v>223</v>
      </c>
      <c r="H259" s="209">
        <v>18.494</v>
      </c>
      <c r="I259" s="210"/>
      <c r="J259" s="211">
        <f>ROUND(I259*H259,2)</f>
        <v>0</v>
      </c>
      <c r="K259" s="207" t="s">
        <v>163</v>
      </c>
      <c r="L259" s="45"/>
      <c r="M259" s="212" t="s">
        <v>19</v>
      </c>
      <c r="N259" s="213" t="s">
        <v>49</v>
      </c>
      <c r="O259" s="85"/>
      <c r="P259" s="214">
        <f>O259*H259</f>
        <v>0</v>
      </c>
      <c r="Q259" s="214">
        <v>0</v>
      </c>
      <c r="R259" s="214">
        <f>Q259*H259</f>
        <v>0</v>
      </c>
      <c r="S259" s="214">
        <v>0</v>
      </c>
      <c r="T259" s="215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16" t="s">
        <v>164</v>
      </c>
      <c r="AT259" s="216" t="s">
        <v>159</v>
      </c>
      <c r="AU259" s="216" t="s">
        <v>88</v>
      </c>
      <c r="AY259" s="18" t="s">
        <v>157</v>
      </c>
      <c r="BE259" s="217">
        <f>IF(N259="základní",J259,0)</f>
        <v>0</v>
      </c>
      <c r="BF259" s="217">
        <f>IF(N259="snížená",J259,0)</f>
        <v>0</v>
      </c>
      <c r="BG259" s="217">
        <f>IF(N259="zákl. přenesená",J259,0)</f>
        <v>0</v>
      </c>
      <c r="BH259" s="217">
        <f>IF(N259="sníž. přenesená",J259,0)</f>
        <v>0</v>
      </c>
      <c r="BI259" s="217">
        <f>IF(N259="nulová",J259,0)</f>
        <v>0</v>
      </c>
      <c r="BJ259" s="18" t="s">
        <v>86</v>
      </c>
      <c r="BK259" s="217">
        <f>ROUND(I259*H259,2)</f>
        <v>0</v>
      </c>
      <c r="BL259" s="18" t="s">
        <v>164</v>
      </c>
      <c r="BM259" s="216" t="s">
        <v>3231</v>
      </c>
    </row>
    <row r="260" s="2" customFormat="1">
      <c r="A260" s="39"/>
      <c r="B260" s="40"/>
      <c r="C260" s="41"/>
      <c r="D260" s="218" t="s">
        <v>166</v>
      </c>
      <c r="E260" s="41"/>
      <c r="F260" s="219" t="s">
        <v>921</v>
      </c>
      <c r="G260" s="41"/>
      <c r="H260" s="41"/>
      <c r="I260" s="220"/>
      <c r="J260" s="41"/>
      <c r="K260" s="41"/>
      <c r="L260" s="45"/>
      <c r="M260" s="221"/>
      <c r="N260" s="222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166</v>
      </c>
      <c r="AU260" s="18" t="s">
        <v>88</v>
      </c>
    </row>
    <row r="261" s="2" customFormat="1" ht="16.5" customHeight="1">
      <c r="A261" s="39"/>
      <c r="B261" s="40"/>
      <c r="C261" s="205" t="s">
        <v>486</v>
      </c>
      <c r="D261" s="205" t="s">
        <v>159</v>
      </c>
      <c r="E261" s="206" t="s">
        <v>923</v>
      </c>
      <c r="F261" s="207" t="s">
        <v>924</v>
      </c>
      <c r="G261" s="208" t="s">
        <v>223</v>
      </c>
      <c r="H261" s="209">
        <v>351.38600000000002</v>
      </c>
      <c r="I261" s="210"/>
      <c r="J261" s="211">
        <f>ROUND(I261*H261,2)</f>
        <v>0</v>
      </c>
      <c r="K261" s="207" t="s">
        <v>163</v>
      </c>
      <c r="L261" s="45"/>
      <c r="M261" s="212" t="s">
        <v>19</v>
      </c>
      <c r="N261" s="213" t="s">
        <v>49</v>
      </c>
      <c r="O261" s="85"/>
      <c r="P261" s="214">
        <f>O261*H261</f>
        <v>0</v>
      </c>
      <c r="Q261" s="214">
        <v>0</v>
      </c>
      <c r="R261" s="214">
        <f>Q261*H261</f>
        <v>0</v>
      </c>
      <c r="S261" s="214">
        <v>0</v>
      </c>
      <c r="T261" s="215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16" t="s">
        <v>164</v>
      </c>
      <c r="AT261" s="216" t="s">
        <v>159</v>
      </c>
      <c r="AU261" s="216" t="s">
        <v>88</v>
      </c>
      <c r="AY261" s="18" t="s">
        <v>157</v>
      </c>
      <c r="BE261" s="217">
        <f>IF(N261="základní",J261,0)</f>
        <v>0</v>
      </c>
      <c r="BF261" s="217">
        <f>IF(N261="snížená",J261,0)</f>
        <v>0</v>
      </c>
      <c r="BG261" s="217">
        <f>IF(N261="zákl. přenesená",J261,0)</f>
        <v>0</v>
      </c>
      <c r="BH261" s="217">
        <f>IF(N261="sníž. přenesená",J261,0)</f>
        <v>0</v>
      </c>
      <c r="BI261" s="217">
        <f>IF(N261="nulová",J261,0)</f>
        <v>0</v>
      </c>
      <c r="BJ261" s="18" t="s">
        <v>86</v>
      </c>
      <c r="BK261" s="217">
        <f>ROUND(I261*H261,2)</f>
        <v>0</v>
      </c>
      <c r="BL261" s="18" t="s">
        <v>164</v>
      </c>
      <c r="BM261" s="216" t="s">
        <v>3232</v>
      </c>
    </row>
    <row r="262" s="2" customFormat="1">
      <c r="A262" s="39"/>
      <c r="B262" s="40"/>
      <c r="C262" s="41"/>
      <c r="D262" s="218" t="s">
        <v>166</v>
      </c>
      <c r="E262" s="41"/>
      <c r="F262" s="219" t="s">
        <v>926</v>
      </c>
      <c r="G262" s="41"/>
      <c r="H262" s="41"/>
      <c r="I262" s="220"/>
      <c r="J262" s="41"/>
      <c r="K262" s="41"/>
      <c r="L262" s="45"/>
      <c r="M262" s="221"/>
      <c r="N262" s="222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166</v>
      </c>
      <c r="AU262" s="18" t="s">
        <v>88</v>
      </c>
    </row>
    <row r="263" s="13" customFormat="1">
      <c r="A263" s="13"/>
      <c r="B263" s="225"/>
      <c r="C263" s="226"/>
      <c r="D263" s="223" t="s">
        <v>170</v>
      </c>
      <c r="E263" s="226"/>
      <c r="F263" s="228" t="s">
        <v>3233</v>
      </c>
      <c r="G263" s="226"/>
      <c r="H263" s="229">
        <v>351.38600000000002</v>
      </c>
      <c r="I263" s="230"/>
      <c r="J263" s="226"/>
      <c r="K263" s="226"/>
      <c r="L263" s="231"/>
      <c r="M263" s="232"/>
      <c r="N263" s="233"/>
      <c r="O263" s="233"/>
      <c r="P263" s="233"/>
      <c r="Q263" s="233"/>
      <c r="R263" s="233"/>
      <c r="S263" s="233"/>
      <c r="T263" s="23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5" t="s">
        <v>170</v>
      </c>
      <c r="AU263" s="235" t="s">
        <v>88</v>
      </c>
      <c r="AV263" s="13" t="s">
        <v>88</v>
      </c>
      <c r="AW263" s="13" t="s">
        <v>4</v>
      </c>
      <c r="AX263" s="13" t="s">
        <v>86</v>
      </c>
      <c r="AY263" s="235" t="s">
        <v>157</v>
      </c>
    </row>
    <row r="264" s="2" customFormat="1" ht="24.15" customHeight="1">
      <c r="A264" s="39"/>
      <c r="B264" s="40"/>
      <c r="C264" s="205" t="s">
        <v>491</v>
      </c>
      <c r="D264" s="205" t="s">
        <v>159</v>
      </c>
      <c r="E264" s="206" t="s">
        <v>3234</v>
      </c>
      <c r="F264" s="207" t="s">
        <v>3235</v>
      </c>
      <c r="G264" s="208" t="s">
        <v>223</v>
      </c>
      <c r="H264" s="209">
        <v>0.443</v>
      </c>
      <c r="I264" s="210"/>
      <c r="J264" s="211">
        <f>ROUND(I264*H264,2)</f>
        <v>0</v>
      </c>
      <c r="K264" s="207" t="s">
        <v>175</v>
      </c>
      <c r="L264" s="45"/>
      <c r="M264" s="212" t="s">
        <v>19</v>
      </c>
      <c r="N264" s="213" t="s">
        <v>49</v>
      </c>
      <c r="O264" s="85"/>
      <c r="P264" s="214">
        <f>O264*H264</f>
        <v>0</v>
      </c>
      <c r="Q264" s="214">
        <v>0</v>
      </c>
      <c r="R264" s="214">
        <f>Q264*H264</f>
        <v>0</v>
      </c>
      <c r="S264" s="214">
        <v>0</v>
      </c>
      <c r="T264" s="215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16" t="s">
        <v>164</v>
      </c>
      <c r="AT264" s="216" t="s">
        <v>159</v>
      </c>
      <c r="AU264" s="216" t="s">
        <v>88</v>
      </c>
      <c r="AY264" s="18" t="s">
        <v>157</v>
      </c>
      <c r="BE264" s="217">
        <f>IF(N264="základní",J264,0)</f>
        <v>0</v>
      </c>
      <c r="BF264" s="217">
        <f>IF(N264="snížená",J264,0)</f>
        <v>0</v>
      </c>
      <c r="BG264" s="217">
        <f>IF(N264="zákl. přenesená",J264,0)</f>
        <v>0</v>
      </c>
      <c r="BH264" s="217">
        <f>IF(N264="sníž. přenesená",J264,0)</f>
        <v>0</v>
      </c>
      <c r="BI264" s="217">
        <f>IF(N264="nulová",J264,0)</f>
        <v>0</v>
      </c>
      <c r="BJ264" s="18" t="s">
        <v>86</v>
      </c>
      <c r="BK264" s="217">
        <f>ROUND(I264*H264,2)</f>
        <v>0</v>
      </c>
      <c r="BL264" s="18" t="s">
        <v>164</v>
      </c>
      <c r="BM264" s="216" t="s">
        <v>3236</v>
      </c>
    </row>
    <row r="265" s="2" customFormat="1">
      <c r="A265" s="39"/>
      <c r="B265" s="40"/>
      <c r="C265" s="41"/>
      <c r="D265" s="218" t="s">
        <v>166</v>
      </c>
      <c r="E265" s="41"/>
      <c r="F265" s="219" t="s">
        <v>3237</v>
      </c>
      <c r="G265" s="41"/>
      <c r="H265" s="41"/>
      <c r="I265" s="220"/>
      <c r="J265" s="41"/>
      <c r="K265" s="41"/>
      <c r="L265" s="45"/>
      <c r="M265" s="221"/>
      <c r="N265" s="222"/>
      <c r="O265" s="85"/>
      <c r="P265" s="85"/>
      <c r="Q265" s="85"/>
      <c r="R265" s="85"/>
      <c r="S265" s="85"/>
      <c r="T265" s="86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166</v>
      </c>
      <c r="AU265" s="18" t="s">
        <v>88</v>
      </c>
    </row>
    <row r="266" s="2" customFormat="1" ht="24.15" customHeight="1">
      <c r="A266" s="39"/>
      <c r="B266" s="40"/>
      <c r="C266" s="205" t="s">
        <v>496</v>
      </c>
      <c r="D266" s="205" t="s">
        <v>159</v>
      </c>
      <c r="E266" s="206" t="s">
        <v>3238</v>
      </c>
      <c r="F266" s="207" t="s">
        <v>3239</v>
      </c>
      <c r="G266" s="208" t="s">
        <v>223</v>
      </c>
      <c r="H266" s="209">
        <v>0.028000000000000001</v>
      </c>
      <c r="I266" s="210"/>
      <c r="J266" s="211">
        <f>ROUND(I266*H266,2)</f>
        <v>0</v>
      </c>
      <c r="K266" s="207" t="s">
        <v>175</v>
      </c>
      <c r="L266" s="45"/>
      <c r="M266" s="212" t="s">
        <v>19</v>
      </c>
      <c r="N266" s="213" t="s">
        <v>49</v>
      </c>
      <c r="O266" s="85"/>
      <c r="P266" s="214">
        <f>O266*H266</f>
        <v>0</v>
      </c>
      <c r="Q266" s="214">
        <v>0</v>
      </c>
      <c r="R266" s="214">
        <f>Q266*H266</f>
        <v>0</v>
      </c>
      <c r="S266" s="214">
        <v>0</v>
      </c>
      <c r="T266" s="215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16" t="s">
        <v>164</v>
      </c>
      <c r="AT266" s="216" t="s">
        <v>159</v>
      </c>
      <c r="AU266" s="216" t="s">
        <v>88</v>
      </c>
      <c r="AY266" s="18" t="s">
        <v>157</v>
      </c>
      <c r="BE266" s="217">
        <f>IF(N266="základní",J266,0)</f>
        <v>0</v>
      </c>
      <c r="BF266" s="217">
        <f>IF(N266="snížená",J266,0)</f>
        <v>0</v>
      </c>
      <c r="BG266" s="217">
        <f>IF(N266="zákl. přenesená",J266,0)</f>
        <v>0</v>
      </c>
      <c r="BH266" s="217">
        <f>IF(N266="sníž. přenesená",J266,0)</f>
        <v>0</v>
      </c>
      <c r="BI266" s="217">
        <f>IF(N266="nulová",J266,0)</f>
        <v>0</v>
      </c>
      <c r="BJ266" s="18" t="s">
        <v>86</v>
      </c>
      <c r="BK266" s="217">
        <f>ROUND(I266*H266,2)</f>
        <v>0</v>
      </c>
      <c r="BL266" s="18" t="s">
        <v>164</v>
      </c>
      <c r="BM266" s="216" t="s">
        <v>3240</v>
      </c>
    </row>
    <row r="267" s="2" customFormat="1">
      <c r="A267" s="39"/>
      <c r="B267" s="40"/>
      <c r="C267" s="41"/>
      <c r="D267" s="218" t="s">
        <v>166</v>
      </c>
      <c r="E267" s="41"/>
      <c r="F267" s="219" t="s">
        <v>3241</v>
      </c>
      <c r="G267" s="41"/>
      <c r="H267" s="41"/>
      <c r="I267" s="220"/>
      <c r="J267" s="41"/>
      <c r="K267" s="41"/>
      <c r="L267" s="45"/>
      <c r="M267" s="221"/>
      <c r="N267" s="222"/>
      <c r="O267" s="85"/>
      <c r="P267" s="85"/>
      <c r="Q267" s="85"/>
      <c r="R267" s="85"/>
      <c r="S267" s="85"/>
      <c r="T267" s="86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166</v>
      </c>
      <c r="AU267" s="18" t="s">
        <v>88</v>
      </c>
    </row>
    <row r="268" s="2" customFormat="1" ht="24.15" customHeight="1">
      <c r="A268" s="39"/>
      <c r="B268" s="40"/>
      <c r="C268" s="205" t="s">
        <v>502</v>
      </c>
      <c r="D268" s="205" t="s">
        <v>159</v>
      </c>
      <c r="E268" s="206" t="s">
        <v>934</v>
      </c>
      <c r="F268" s="207" t="s">
        <v>935</v>
      </c>
      <c r="G268" s="208" t="s">
        <v>223</v>
      </c>
      <c r="H268" s="209">
        <v>15.468999999999999</v>
      </c>
      <c r="I268" s="210"/>
      <c r="J268" s="211">
        <f>ROUND(I268*H268,2)</f>
        <v>0</v>
      </c>
      <c r="K268" s="207" t="s">
        <v>163</v>
      </c>
      <c r="L268" s="45"/>
      <c r="M268" s="212" t="s">
        <v>19</v>
      </c>
      <c r="N268" s="213" t="s">
        <v>49</v>
      </c>
      <c r="O268" s="85"/>
      <c r="P268" s="214">
        <f>O268*H268</f>
        <v>0</v>
      </c>
      <c r="Q268" s="214">
        <v>0</v>
      </c>
      <c r="R268" s="214">
        <f>Q268*H268</f>
        <v>0</v>
      </c>
      <c r="S268" s="214">
        <v>0</v>
      </c>
      <c r="T268" s="215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16" t="s">
        <v>164</v>
      </c>
      <c r="AT268" s="216" t="s">
        <v>159</v>
      </c>
      <c r="AU268" s="216" t="s">
        <v>88</v>
      </c>
      <c r="AY268" s="18" t="s">
        <v>157</v>
      </c>
      <c r="BE268" s="217">
        <f>IF(N268="základní",J268,0)</f>
        <v>0</v>
      </c>
      <c r="BF268" s="217">
        <f>IF(N268="snížená",J268,0)</f>
        <v>0</v>
      </c>
      <c r="BG268" s="217">
        <f>IF(N268="zákl. přenesená",J268,0)</f>
        <v>0</v>
      </c>
      <c r="BH268" s="217">
        <f>IF(N268="sníž. přenesená",J268,0)</f>
        <v>0</v>
      </c>
      <c r="BI268" s="217">
        <f>IF(N268="nulová",J268,0)</f>
        <v>0</v>
      </c>
      <c r="BJ268" s="18" t="s">
        <v>86</v>
      </c>
      <c r="BK268" s="217">
        <f>ROUND(I268*H268,2)</f>
        <v>0</v>
      </c>
      <c r="BL268" s="18" t="s">
        <v>164</v>
      </c>
      <c r="BM268" s="216" t="s">
        <v>3242</v>
      </c>
    </row>
    <row r="269" s="2" customFormat="1">
      <c r="A269" s="39"/>
      <c r="B269" s="40"/>
      <c r="C269" s="41"/>
      <c r="D269" s="218" t="s">
        <v>166</v>
      </c>
      <c r="E269" s="41"/>
      <c r="F269" s="219" t="s">
        <v>937</v>
      </c>
      <c r="G269" s="41"/>
      <c r="H269" s="41"/>
      <c r="I269" s="220"/>
      <c r="J269" s="41"/>
      <c r="K269" s="41"/>
      <c r="L269" s="45"/>
      <c r="M269" s="221"/>
      <c r="N269" s="222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166</v>
      </c>
      <c r="AU269" s="18" t="s">
        <v>88</v>
      </c>
    </row>
    <row r="270" s="2" customFormat="1" ht="24.15" customHeight="1">
      <c r="A270" s="39"/>
      <c r="B270" s="40"/>
      <c r="C270" s="205" t="s">
        <v>508</v>
      </c>
      <c r="D270" s="205" t="s">
        <v>159</v>
      </c>
      <c r="E270" s="206" t="s">
        <v>3243</v>
      </c>
      <c r="F270" s="207" t="s">
        <v>3244</v>
      </c>
      <c r="G270" s="208" t="s">
        <v>223</v>
      </c>
      <c r="H270" s="209">
        <v>2.5539999999999998</v>
      </c>
      <c r="I270" s="210"/>
      <c r="J270" s="211">
        <f>ROUND(I270*H270,2)</f>
        <v>0</v>
      </c>
      <c r="K270" s="207" t="s">
        <v>175</v>
      </c>
      <c r="L270" s="45"/>
      <c r="M270" s="212" t="s">
        <v>19</v>
      </c>
      <c r="N270" s="213" t="s">
        <v>49</v>
      </c>
      <c r="O270" s="85"/>
      <c r="P270" s="214">
        <f>O270*H270</f>
        <v>0</v>
      </c>
      <c r="Q270" s="214">
        <v>0</v>
      </c>
      <c r="R270" s="214">
        <f>Q270*H270</f>
        <v>0</v>
      </c>
      <c r="S270" s="214">
        <v>0</v>
      </c>
      <c r="T270" s="215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16" t="s">
        <v>164</v>
      </c>
      <c r="AT270" s="216" t="s">
        <v>159</v>
      </c>
      <c r="AU270" s="216" t="s">
        <v>88</v>
      </c>
      <c r="AY270" s="18" t="s">
        <v>157</v>
      </c>
      <c r="BE270" s="217">
        <f>IF(N270="základní",J270,0)</f>
        <v>0</v>
      </c>
      <c r="BF270" s="217">
        <f>IF(N270="snížená",J270,0)</f>
        <v>0</v>
      </c>
      <c r="BG270" s="217">
        <f>IF(N270="zákl. přenesená",J270,0)</f>
        <v>0</v>
      </c>
      <c r="BH270" s="217">
        <f>IF(N270="sníž. přenesená",J270,0)</f>
        <v>0</v>
      </c>
      <c r="BI270" s="217">
        <f>IF(N270="nulová",J270,0)</f>
        <v>0</v>
      </c>
      <c r="BJ270" s="18" t="s">
        <v>86</v>
      </c>
      <c r="BK270" s="217">
        <f>ROUND(I270*H270,2)</f>
        <v>0</v>
      </c>
      <c r="BL270" s="18" t="s">
        <v>164</v>
      </c>
      <c r="BM270" s="216" t="s">
        <v>3245</v>
      </c>
    </row>
    <row r="271" s="2" customFormat="1">
      <c r="A271" s="39"/>
      <c r="B271" s="40"/>
      <c r="C271" s="41"/>
      <c r="D271" s="218" t="s">
        <v>166</v>
      </c>
      <c r="E271" s="41"/>
      <c r="F271" s="219" t="s">
        <v>3246</v>
      </c>
      <c r="G271" s="41"/>
      <c r="H271" s="41"/>
      <c r="I271" s="220"/>
      <c r="J271" s="41"/>
      <c r="K271" s="41"/>
      <c r="L271" s="45"/>
      <c r="M271" s="221"/>
      <c r="N271" s="222"/>
      <c r="O271" s="85"/>
      <c r="P271" s="85"/>
      <c r="Q271" s="85"/>
      <c r="R271" s="85"/>
      <c r="S271" s="85"/>
      <c r="T271" s="86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166</v>
      </c>
      <c r="AU271" s="18" t="s">
        <v>88</v>
      </c>
    </row>
    <row r="272" s="12" customFormat="1" ht="22.8" customHeight="1">
      <c r="A272" s="12"/>
      <c r="B272" s="189"/>
      <c r="C272" s="190"/>
      <c r="D272" s="191" t="s">
        <v>77</v>
      </c>
      <c r="E272" s="203" t="s">
        <v>938</v>
      </c>
      <c r="F272" s="203" t="s">
        <v>939</v>
      </c>
      <c r="G272" s="190"/>
      <c r="H272" s="190"/>
      <c r="I272" s="193"/>
      <c r="J272" s="204">
        <f>BK272</f>
        <v>0</v>
      </c>
      <c r="K272" s="190"/>
      <c r="L272" s="195"/>
      <c r="M272" s="196"/>
      <c r="N272" s="197"/>
      <c r="O272" s="197"/>
      <c r="P272" s="198">
        <f>SUM(P273:P274)</f>
        <v>0</v>
      </c>
      <c r="Q272" s="197"/>
      <c r="R272" s="198">
        <f>SUM(R273:R274)</f>
        <v>0</v>
      </c>
      <c r="S272" s="197"/>
      <c r="T272" s="199">
        <f>SUM(T273:T274)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00" t="s">
        <v>86</v>
      </c>
      <c r="AT272" s="201" t="s">
        <v>77</v>
      </c>
      <c r="AU272" s="201" t="s">
        <v>86</v>
      </c>
      <c r="AY272" s="200" t="s">
        <v>157</v>
      </c>
      <c r="BK272" s="202">
        <f>SUM(BK273:BK274)</f>
        <v>0</v>
      </c>
    </row>
    <row r="273" s="2" customFormat="1" ht="33" customHeight="1">
      <c r="A273" s="39"/>
      <c r="B273" s="40"/>
      <c r="C273" s="205" t="s">
        <v>513</v>
      </c>
      <c r="D273" s="205" t="s">
        <v>159</v>
      </c>
      <c r="E273" s="206" t="s">
        <v>941</v>
      </c>
      <c r="F273" s="207" t="s">
        <v>942</v>
      </c>
      <c r="G273" s="208" t="s">
        <v>223</v>
      </c>
      <c r="H273" s="209">
        <v>125.40600000000001</v>
      </c>
      <c r="I273" s="210"/>
      <c r="J273" s="211">
        <f>ROUND(I273*H273,2)</f>
        <v>0</v>
      </c>
      <c r="K273" s="207" t="s">
        <v>175</v>
      </c>
      <c r="L273" s="45"/>
      <c r="M273" s="212" t="s">
        <v>19</v>
      </c>
      <c r="N273" s="213" t="s">
        <v>49</v>
      </c>
      <c r="O273" s="85"/>
      <c r="P273" s="214">
        <f>O273*H273</f>
        <v>0</v>
      </c>
      <c r="Q273" s="214">
        <v>0</v>
      </c>
      <c r="R273" s="214">
        <f>Q273*H273</f>
        <v>0</v>
      </c>
      <c r="S273" s="214">
        <v>0</v>
      </c>
      <c r="T273" s="215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16" t="s">
        <v>164</v>
      </c>
      <c r="AT273" s="216" t="s">
        <v>159</v>
      </c>
      <c r="AU273" s="216" t="s">
        <v>88</v>
      </c>
      <c r="AY273" s="18" t="s">
        <v>157</v>
      </c>
      <c r="BE273" s="217">
        <f>IF(N273="základní",J273,0)</f>
        <v>0</v>
      </c>
      <c r="BF273" s="217">
        <f>IF(N273="snížená",J273,0)</f>
        <v>0</v>
      </c>
      <c r="BG273" s="217">
        <f>IF(N273="zákl. přenesená",J273,0)</f>
        <v>0</v>
      </c>
      <c r="BH273" s="217">
        <f>IF(N273="sníž. přenesená",J273,0)</f>
        <v>0</v>
      </c>
      <c r="BI273" s="217">
        <f>IF(N273="nulová",J273,0)</f>
        <v>0</v>
      </c>
      <c r="BJ273" s="18" t="s">
        <v>86</v>
      </c>
      <c r="BK273" s="217">
        <f>ROUND(I273*H273,2)</f>
        <v>0</v>
      </c>
      <c r="BL273" s="18" t="s">
        <v>164</v>
      </c>
      <c r="BM273" s="216" t="s">
        <v>3247</v>
      </c>
    </row>
    <row r="274" s="2" customFormat="1">
      <c r="A274" s="39"/>
      <c r="B274" s="40"/>
      <c r="C274" s="41"/>
      <c r="D274" s="218" t="s">
        <v>166</v>
      </c>
      <c r="E274" s="41"/>
      <c r="F274" s="219" t="s">
        <v>944</v>
      </c>
      <c r="G274" s="41"/>
      <c r="H274" s="41"/>
      <c r="I274" s="220"/>
      <c r="J274" s="41"/>
      <c r="K274" s="41"/>
      <c r="L274" s="45"/>
      <c r="M274" s="221"/>
      <c r="N274" s="222"/>
      <c r="O274" s="85"/>
      <c r="P274" s="85"/>
      <c r="Q274" s="85"/>
      <c r="R274" s="85"/>
      <c r="S274" s="85"/>
      <c r="T274" s="86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166</v>
      </c>
      <c r="AU274" s="18" t="s">
        <v>88</v>
      </c>
    </row>
    <row r="275" s="12" customFormat="1" ht="25.92" customHeight="1">
      <c r="A275" s="12"/>
      <c r="B275" s="189"/>
      <c r="C275" s="190"/>
      <c r="D275" s="191" t="s">
        <v>77</v>
      </c>
      <c r="E275" s="192" t="s">
        <v>945</v>
      </c>
      <c r="F275" s="192" t="s">
        <v>946</v>
      </c>
      <c r="G275" s="190"/>
      <c r="H275" s="190"/>
      <c r="I275" s="193"/>
      <c r="J275" s="194">
        <f>BK275</f>
        <v>0</v>
      </c>
      <c r="K275" s="190"/>
      <c r="L275" s="195"/>
      <c r="M275" s="196"/>
      <c r="N275" s="197"/>
      <c r="O275" s="197"/>
      <c r="P275" s="198">
        <f>P276+P287</f>
        <v>0</v>
      </c>
      <c r="Q275" s="197"/>
      <c r="R275" s="198">
        <f>R276+R287</f>
        <v>1.4665339</v>
      </c>
      <c r="S275" s="197"/>
      <c r="T275" s="199">
        <f>T276+T287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00" t="s">
        <v>88</v>
      </c>
      <c r="AT275" s="201" t="s">
        <v>77</v>
      </c>
      <c r="AU275" s="201" t="s">
        <v>78</v>
      </c>
      <c r="AY275" s="200" t="s">
        <v>157</v>
      </c>
      <c r="BK275" s="202">
        <f>BK276+BK287</f>
        <v>0</v>
      </c>
    </row>
    <row r="276" s="12" customFormat="1" ht="22.8" customHeight="1">
      <c r="A276" s="12"/>
      <c r="B276" s="189"/>
      <c r="C276" s="190"/>
      <c r="D276" s="191" t="s">
        <v>77</v>
      </c>
      <c r="E276" s="203" t="s">
        <v>947</v>
      </c>
      <c r="F276" s="203" t="s">
        <v>948</v>
      </c>
      <c r="G276" s="190"/>
      <c r="H276" s="190"/>
      <c r="I276" s="193"/>
      <c r="J276" s="204">
        <f>BK276</f>
        <v>0</v>
      </c>
      <c r="K276" s="190"/>
      <c r="L276" s="195"/>
      <c r="M276" s="196"/>
      <c r="N276" s="197"/>
      <c r="O276" s="197"/>
      <c r="P276" s="198">
        <f>SUM(P277:P286)</f>
        <v>0</v>
      </c>
      <c r="Q276" s="197"/>
      <c r="R276" s="198">
        <f>SUM(R277:R286)</f>
        <v>1.4635339000000001</v>
      </c>
      <c r="S276" s="197"/>
      <c r="T276" s="199">
        <f>SUM(T277:T286)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00" t="s">
        <v>88</v>
      </c>
      <c r="AT276" s="201" t="s">
        <v>77</v>
      </c>
      <c r="AU276" s="201" t="s">
        <v>86</v>
      </c>
      <c r="AY276" s="200" t="s">
        <v>157</v>
      </c>
      <c r="BK276" s="202">
        <f>SUM(BK277:BK286)</f>
        <v>0</v>
      </c>
    </row>
    <row r="277" s="2" customFormat="1" ht="16.5" customHeight="1">
      <c r="A277" s="39"/>
      <c r="B277" s="40"/>
      <c r="C277" s="205" t="s">
        <v>519</v>
      </c>
      <c r="D277" s="205" t="s">
        <v>159</v>
      </c>
      <c r="E277" s="206" t="s">
        <v>3248</v>
      </c>
      <c r="F277" s="207" t="s">
        <v>3249</v>
      </c>
      <c r="G277" s="208" t="s">
        <v>162</v>
      </c>
      <c r="H277" s="209">
        <v>97.25</v>
      </c>
      <c r="I277" s="210"/>
      <c r="J277" s="211">
        <f>ROUND(I277*H277,2)</f>
        <v>0</v>
      </c>
      <c r="K277" s="207" t="s">
        <v>175</v>
      </c>
      <c r="L277" s="45"/>
      <c r="M277" s="212" t="s">
        <v>19</v>
      </c>
      <c r="N277" s="213" t="s">
        <v>49</v>
      </c>
      <c r="O277" s="85"/>
      <c r="P277" s="214">
        <f>O277*H277</f>
        <v>0</v>
      </c>
      <c r="Q277" s="214">
        <v>0</v>
      </c>
      <c r="R277" s="214">
        <f>Q277*H277</f>
        <v>0</v>
      </c>
      <c r="S277" s="214">
        <v>0</v>
      </c>
      <c r="T277" s="215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16" t="s">
        <v>268</v>
      </c>
      <c r="AT277" s="216" t="s">
        <v>159</v>
      </c>
      <c r="AU277" s="216" t="s">
        <v>88</v>
      </c>
      <c r="AY277" s="18" t="s">
        <v>157</v>
      </c>
      <c r="BE277" s="217">
        <f>IF(N277="základní",J277,0)</f>
        <v>0</v>
      </c>
      <c r="BF277" s="217">
        <f>IF(N277="snížená",J277,0)</f>
        <v>0</v>
      </c>
      <c r="BG277" s="217">
        <f>IF(N277="zákl. přenesená",J277,0)</f>
        <v>0</v>
      </c>
      <c r="BH277" s="217">
        <f>IF(N277="sníž. přenesená",J277,0)</f>
        <v>0</v>
      </c>
      <c r="BI277" s="217">
        <f>IF(N277="nulová",J277,0)</f>
        <v>0</v>
      </c>
      <c r="BJ277" s="18" t="s">
        <v>86</v>
      </c>
      <c r="BK277" s="217">
        <f>ROUND(I277*H277,2)</f>
        <v>0</v>
      </c>
      <c r="BL277" s="18" t="s">
        <v>268</v>
      </c>
      <c r="BM277" s="216" t="s">
        <v>3250</v>
      </c>
    </row>
    <row r="278" s="2" customFormat="1">
      <c r="A278" s="39"/>
      <c r="B278" s="40"/>
      <c r="C278" s="41"/>
      <c r="D278" s="218" t="s">
        <v>166</v>
      </c>
      <c r="E278" s="41"/>
      <c r="F278" s="219" t="s">
        <v>3251</v>
      </c>
      <c r="G278" s="41"/>
      <c r="H278" s="41"/>
      <c r="I278" s="220"/>
      <c r="J278" s="41"/>
      <c r="K278" s="41"/>
      <c r="L278" s="45"/>
      <c r="M278" s="221"/>
      <c r="N278" s="222"/>
      <c r="O278" s="85"/>
      <c r="P278" s="85"/>
      <c r="Q278" s="85"/>
      <c r="R278" s="85"/>
      <c r="S278" s="85"/>
      <c r="T278" s="86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166</v>
      </c>
      <c r="AU278" s="18" t="s">
        <v>88</v>
      </c>
    </row>
    <row r="279" s="13" customFormat="1">
      <c r="A279" s="13"/>
      <c r="B279" s="225"/>
      <c r="C279" s="226"/>
      <c r="D279" s="223" t="s">
        <v>170</v>
      </c>
      <c r="E279" s="227" t="s">
        <v>19</v>
      </c>
      <c r="F279" s="228" t="s">
        <v>3252</v>
      </c>
      <c r="G279" s="226"/>
      <c r="H279" s="229">
        <v>97.25</v>
      </c>
      <c r="I279" s="230"/>
      <c r="J279" s="226"/>
      <c r="K279" s="226"/>
      <c r="L279" s="231"/>
      <c r="M279" s="232"/>
      <c r="N279" s="233"/>
      <c r="O279" s="233"/>
      <c r="P279" s="233"/>
      <c r="Q279" s="233"/>
      <c r="R279" s="233"/>
      <c r="S279" s="233"/>
      <c r="T279" s="23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5" t="s">
        <v>170</v>
      </c>
      <c r="AU279" s="235" t="s">
        <v>88</v>
      </c>
      <c r="AV279" s="13" t="s">
        <v>88</v>
      </c>
      <c r="AW279" s="13" t="s">
        <v>37</v>
      </c>
      <c r="AX279" s="13" t="s">
        <v>78</v>
      </c>
      <c r="AY279" s="235" t="s">
        <v>157</v>
      </c>
    </row>
    <row r="280" s="2" customFormat="1" ht="16.5" customHeight="1">
      <c r="A280" s="39"/>
      <c r="B280" s="40"/>
      <c r="C280" s="236" t="s">
        <v>524</v>
      </c>
      <c r="D280" s="236" t="s">
        <v>242</v>
      </c>
      <c r="E280" s="237" t="s">
        <v>3253</v>
      </c>
      <c r="F280" s="238" t="s">
        <v>3254</v>
      </c>
      <c r="G280" s="239" t="s">
        <v>162</v>
      </c>
      <c r="H280" s="240">
        <v>102.113</v>
      </c>
      <c r="I280" s="241"/>
      <c r="J280" s="242">
        <f>ROUND(I280*H280,2)</f>
        <v>0</v>
      </c>
      <c r="K280" s="238" t="s">
        <v>175</v>
      </c>
      <c r="L280" s="243"/>
      <c r="M280" s="244" t="s">
        <v>19</v>
      </c>
      <c r="N280" s="245" t="s">
        <v>49</v>
      </c>
      <c r="O280" s="85"/>
      <c r="P280" s="214">
        <f>O280*H280</f>
        <v>0</v>
      </c>
      <c r="Q280" s="214">
        <v>0.00029999999999999997</v>
      </c>
      <c r="R280" s="214">
        <f>Q280*H280</f>
        <v>0.030633899999999999</v>
      </c>
      <c r="S280" s="214">
        <v>0</v>
      </c>
      <c r="T280" s="215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16" t="s">
        <v>357</v>
      </c>
      <c r="AT280" s="216" t="s">
        <v>242</v>
      </c>
      <c r="AU280" s="216" t="s">
        <v>88</v>
      </c>
      <c r="AY280" s="18" t="s">
        <v>157</v>
      </c>
      <c r="BE280" s="217">
        <f>IF(N280="základní",J280,0)</f>
        <v>0</v>
      </c>
      <c r="BF280" s="217">
        <f>IF(N280="snížená",J280,0)</f>
        <v>0</v>
      </c>
      <c r="BG280" s="217">
        <f>IF(N280="zákl. přenesená",J280,0)</f>
        <v>0</v>
      </c>
      <c r="BH280" s="217">
        <f>IF(N280="sníž. přenesená",J280,0)</f>
        <v>0</v>
      </c>
      <c r="BI280" s="217">
        <f>IF(N280="nulová",J280,0)</f>
        <v>0</v>
      </c>
      <c r="BJ280" s="18" t="s">
        <v>86</v>
      </c>
      <c r="BK280" s="217">
        <f>ROUND(I280*H280,2)</f>
        <v>0</v>
      </c>
      <c r="BL280" s="18" t="s">
        <v>268</v>
      </c>
      <c r="BM280" s="216" t="s">
        <v>3255</v>
      </c>
    </row>
    <row r="281" s="13" customFormat="1">
      <c r="A281" s="13"/>
      <c r="B281" s="225"/>
      <c r="C281" s="226"/>
      <c r="D281" s="223" t="s">
        <v>170</v>
      </c>
      <c r="E281" s="226"/>
      <c r="F281" s="228" t="s">
        <v>3256</v>
      </c>
      <c r="G281" s="226"/>
      <c r="H281" s="229">
        <v>102.113</v>
      </c>
      <c r="I281" s="230"/>
      <c r="J281" s="226"/>
      <c r="K281" s="226"/>
      <c r="L281" s="231"/>
      <c r="M281" s="232"/>
      <c r="N281" s="233"/>
      <c r="O281" s="233"/>
      <c r="P281" s="233"/>
      <c r="Q281" s="233"/>
      <c r="R281" s="233"/>
      <c r="S281" s="233"/>
      <c r="T281" s="23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5" t="s">
        <v>170</v>
      </c>
      <c r="AU281" s="235" t="s">
        <v>88</v>
      </c>
      <c r="AV281" s="13" t="s">
        <v>88</v>
      </c>
      <c r="AW281" s="13" t="s">
        <v>4</v>
      </c>
      <c r="AX281" s="13" t="s">
        <v>86</v>
      </c>
      <c r="AY281" s="235" t="s">
        <v>157</v>
      </c>
    </row>
    <row r="282" s="2" customFormat="1" ht="24.15" customHeight="1">
      <c r="A282" s="39"/>
      <c r="B282" s="40"/>
      <c r="C282" s="205" t="s">
        <v>530</v>
      </c>
      <c r="D282" s="205" t="s">
        <v>159</v>
      </c>
      <c r="E282" s="206" t="s">
        <v>1014</v>
      </c>
      <c r="F282" s="207" t="s">
        <v>1015</v>
      </c>
      <c r="G282" s="208" t="s">
        <v>1016</v>
      </c>
      <c r="H282" s="246"/>
      <c r="I282" s="210"/>
      <c r="J282" s="211">
        <f>ROUND(I282*H282,2)</f>
        <v>0</v>
      </c>
      <c r="K282" s="207" t="s">
        <v>175</v>
      </c>
      <c r="L282" s="45"/>
      <c r="M282" s="212" t="s">
        <v>19</v>
      </c>
      <c r="N282" s="213" t="s">
        <v>49</v>
      </c>
      <c r="O282" s="85"/>
      <c r="P282" s="214">
        <f>O282*H282</f>
        <v>0</v>
      </c>
      <c r="Q282" s="214">
        <v>0</v>
      </c>
      <c r="R282" s="214">
        <f>Q282*H282</f>
        <v>0</v>
      </c>
      <c r="S282" s="214">
        <v>0</v>
      </c>
      <c r="T282" s="215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16" t="s">
        <v>268</v>
      </c>
      <c r="AT282" s="216" t="s">
        <v>159</v>
      </c>
      <c r="AU282" s="216" t="s">
        <v>88</v>
      </c>
      <c r="AY282" s="18" t="s">
        <v>157</v>
      </c>
      <c r="BE282" s="217">
        <f>IF(N282="základní",J282,0)</f>
        <v>0</v>
      </c>
      <c r="BF282" s="217">
        <f>IF(N282="snížená",J282,0)</f>
        <v>0</v>
      </c>
      <c r="BG282" s="217">
        <f>IF(N282="zákl. přenesená",J282,0)</f>
        <v>0</v>
      </c>
      <c r="BH282" s="217">
        <f>IF(N282="sníž. přenesená",J282,0)</f>
        <v>0</v>
      </c>
      <c r="BI282" s="217">
        <f>IF(N282="nulová",J282,0)</f>
        <v>0</v>
      </c>
      <c r="BJ282" s="18" t="s">
        <v>86</v>
      </c>
      <c r="BK282" s="217">
        <f>ROUND(I282*H282,2)</f>
        <v>0</v>
      </c>
      <c r="BL282" s="18" t="s">
        <v>268</v>
      </c>
      <c r="BM282" s="216" t="s">
        <v>3257</v>
      </c>
    </row>
    <row r="283" s="2" customFormat="1">
      <c r="A283" s="39"/>
      <c r="B283" s="40"/>
      <c r="C283" s="41"/>
      <c r="D283" s="218" t="s">
        <v>166</v>
      </c>
      <c r="E283" s="41"/>
      <c r="F283" s="219" t="s">
        <v>1018</v>
      </c>
      <c r="G283" s="41"/>
      <c r="H283" s="41"/>
      <c r="I283" s="220"/>
      <c r="J283" s="41"/>
      <c r="K283" s="41"/>
      <c r="L283" s="45"/>
      <c r="M283" s="221"/>
      <c r="N283" s="222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166</v>
      </c>
      <c r="AU283" s="18" t="s">
        <v>88</v>
      </c>
    </row>
    <row r="284" s="2" customFormat="1" ht="24.15" customHeight="1">
      <c r="A284" s="39"/>
      <c r="B284" s="40"/>
      <c r="C284" s="205" t="s">
        <v>535</v>
      </c>
      <c r="D284" s="205" t="s">
        <v>159</v>
      </c>
      <c r="E284" s="206" t="s">
        <v>3258</v>
      </c>
      <c r="F284" s="207" t="s">
        <v>3259</v>
      </c>
      <c r="G284" s="208" t="s">
        <v>162</v>
      </c>
      <c r="H284" s="209">
        <v>40.25</v>
      </c>
      <c r="I284" s="210"/>
      <c r="J284" s="211">
        <f>ROUND(I284*H284,2)</f>
        <v>0</v>
      </c>
      <c r="K284" s="207" t="s">
        <v>19</v>
      </c>
      <c r="L284" s="45"/>
      <c r="M284" s="212" t="s">
        <v>19</v>
      </c>
      <c r="N284" s="213" t="s">
        <v>49</v>
      </c>
      <c r="O284" s="85"/>
      <c r="P284" s="214">
        <f>O284*H284</f>
        <v>0</v>
      </c>
      <c r="Q284" s="214">
        <v>0.0356</v>
      </c>
      <c r="R284" s="214">
        <f>Q284*H284</f>
        <v>1.4329000000000001</v>
      </c>
      <c r="S284" s="214">
        <v>0</v>
      </c>
      <c r="T284" s="215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16" t="s">
        <v>268</v>
      </c>
      <c r="AT284" s="216" t="s">
        <v>159</v>
      </c>
      <c r="AU284" s="216" t="s">
        <v>88</v>
      </c>
      <c r="AY284" s="18" t="s">
        <v>157</v>
      </c>
      <c r="BE284" s="217">
        <f>IF(N284="základní",J284,0)</f>
        <v>0</v>
      </c>
      <c r="BF284" s="217">
        <f>IF(N284="snížená",J284,0)</f>
        <v>0</v>
      </c>
      <c r="BG284" s="217">
        <f>IF(N284="zákl. přenesená",J284,0)</f>
        <v>0</v>
      </c>
      <c r="BH284" s="217">
        <f>IF(N284="sníž. přenesená",J284,0)</f>
        <v>0</v>
      </c>
      <c r="BI284" s="217">
        <f>IF(N284="nulová",J284,0)</f>
        <v>0</v>
      </c>
      <c r="BJ284" s="18" t="s">
        <v>86</v>
      </c>
      <c r="BK284" s="217">
        <f>ROUND(I284*H284,2)</f>
        <v>0</v>
      </c>
      <c r="BL284" s="18" t="s">
        <v>268</v>
      </c>
      <c r="BM284" s="216" t="s">
        <v>3260</v>
      </c>
    </row>
    <row r="285" s="2" customFormat="1">
      <c r="A285" s="39"/>
      <c r="B285" s="40"/>
      <c r="C285" s="41"/>
      <c r="D285" s="223" t="s">
        <v>168</v>
      </c>
      <c r="E285" s="41"/>
      <c r="F285" s="224" t="s">
        <v>3261</v>
      </c>
      <c r="G285" s="41"/>
      <c r="H285" s="41"/>
      <c r="I285" s="220"/>
      <c r="J285" s="41"/>
      <c r="K285" s="41"/>
      <c r="L285" s="45"/>
      <c r="M285" s="221"/>
      <c r="N285" s="222"/>
      <c r="O285" s="85"/>
      <c r="P285" s="85"/>
      <c r="Q285" s="85"/>
      <c r="R285" s="85"/>
      <c r="S285" s="85"/>
      <c r="T285" s="86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168</v>
      </c>
      <c r="AU285" s="18" t="s">
        <v>88</v>
      </c>
    </row>
    <row r="286" s="13" customFormat="1">
      <c r="A286" s="13"/>
      <c r="B286" s="225"/>
      <c r="C286" s="226"/>
      <c r="D286" s="223" t="s">
        <v>170</v>
      </c>
      <c r="E286" s="227" t="s">
        <v>19</v>
      </c>
      <c r="F286" s="228" t="s">
        <v>3200</v>
      </c>
      <c r="G286" s="226"/>
      <c r="H286" s="229">
        <v>40.25</v>
      </c>
      <c r="I286" s="230"/>
      <c r="J286" s="226"/>
      <c r="K286" s="226"/>
      <c r="L286" s="231"/>
      <c r="M286" s="232"/>
      <c r="N286" s="233"/>
      <c r="O286" s="233"/>
      <c r="P286" s="233"/>
      <c r="Q286" s="233"/>
      <c r="R286" s="233"/>
      <c r="S286" s="233"/>
      <c r="T286" s="23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5" t="s">
        <v>170</v>
      </c>
      <c r="AU286" s="235" t="s">
        <v>88</v>
      </c>
      <c r="AV286" s="13" t="s">
        <v>88</v>
      </c>
      <c r="AW286" s="13" t="s">
        <v>37</v>
      </c>
      <c r="AX286" s="13" t="s">
        <v>78</v>
      </c>
      <c r="AY286" s="235" t="s">
        <v>157</v>
      </c>
    </row>
    <row r="287" s="12" customFormat="1" ht="22.8" customHeight="1">
      <c r="A287" s="12"/>
      <c r="B287" s="189"/>
      <c r="C287" s="190"/>
      <c r="D287" s="191" t="s">
        <v>77</v>
      </c>
      <c r="E287" s="203" t="s">
        <v>1245</v>
      </c>
      <c r="F287" s="203" t="s">
        <v>1246</v>
      </c>
      <c r="G287" s="190"/>
      <c r="H287" s="190"/>
      <c r="I287" s="193"/>
      <c r="J287" s="204">
        <f>BK287</f>
        <v>0</v>
      </c>
      <c r="K287" s="190"/>
      <c r="L287" s="195"/>
      <c r="M287" s="196"/>
      <c r="N287" s="197"/>
      <c r="O287" s="197"/>
      <c r="P287" s="198">
        <f>SUM(P288:P292)</f>
        <v>0</v>
      </c>
      <c r="Q287" s="197"/>
      <c r="R287" s="198">
        <f>SUM(R288:R292)</f>
        <v>0.0030000000000000001</v>
      </c>
      <c r="S287" s="197"/>
      <c r="T287" s="199">
        <f>SUM(T288:T292)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00" t="s">
        <v>88</v>
      </c>
      <c r="AT287" s="201" t="s">
        <v>77</v>
      </c>
      <c r="AU287" s="201" t="s">
        <v>86</v>
      </c>
      <c r="AY287" s="200" t="s">
        <v>157</v>
      </c>
      <c r="BK287" s="202">
        <f>SUM(BK288:BK292)</f>
        <v>0</v>
      </c>
    </row>
    <row r="288" s="2" customFormat="1" ht="16.5" customHeight="1">
      <c r="A288" s="39"/>
      <c r="B288" s="40"/>
      <c r="C288" s="205" t="s">
        <v>541</v>
      </c>
      <c r="D288" s="205" t="s">
        <v>159</v>
      </c>
      <c r="E288" s="206" t="s">
        <v>3262</v>
      </c>
      <c r="F288" s="207" t="s">
        <v>3263</v>
      </c>
      <c r="G288" s="208" t="s">
        <v>271</v>
      </c>
      <c r="H288" s="209">
        <v>2</v>
      </c>
      <c r="I288" s="210"/>
      <c r="J288" s="211">
        <f>ROUND(I288*H288,2)</f>
        <v>0</v>
      </c>
      <c r="K288" s="207" t="s">
        <v>175</v>
      </c>
      <c r="L288" s="45"/>
      <c r="M288" s="212" t="s">
        <v>19</v>
      </c>
      <c r="N288" s="213" t="s">
        <v>49</v>
      </c>
      <c r="O288" s="85"/>
      <c r="P288" s="214">
        <f>O288*H288</f>
        <v>0</v>
      </c>
      <c r="Q288" s="214">
        <v>0.0015</v>
      </c>
      <c r="R288" s="214">
        <f>Q288*H288</f>
        <v>0.0030000000000000001</v>
      </c>
      <c r="S288" s="214">
        <v>0</v>
      </c>
      <c r="T288" s="215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16" t="s">
        <v>268</v>
      </c>
      <c r="AT288" s="216" t="s">
        <v>159</v>
      </c>
      <c r="AU288" s="216" t="s">
        <v>88</v>
      </c>
      <c r="AY288" s="18" t="s">
        <v>157</v>
      </c>
      <c r="BE288" s="217">
        <f>IF(N288="základní",J288,0)</f>
        <v>0</v>
      </c>
      <c r="BF288" s="217">
        <f>IF(N288="snížená",J288,0)</f>
        <v>0</v>
      </c>
      <c r="BG288" s="217">
        <f>IF(N288="zákl. přenesená",J288,0)</f>
        <v>0</v>
      </c>
      <c r="BH288" s="217">
        <f>IF(N288="sníž. přenesená",J288,0)</f>
        <v>0</v>
      </c>
      <c r="BI288" s="217">
        <f>IF(N288="nulová",J288,0)</f>
        <v>0</v>
      </c>
      <c r="BJ288" s="18" t="s">
        <v>86</v>
      </c>
      <c r="BK288" s="217">
        <f>ROUND(I288*H288,2)</f>
        <v>0</v>
      </c>
      <c r="BL288" s="18" t="s">
        <v>268</v>
      </c>
      <c r="BM288" s="216" t="s">
        <v>3264</v>
      </c>
    </row>
    <row r="289" s="2" customFormat="1">
      <c r="A289" s="39"/>
      <c r="B289" s="40"/>
      <c r="C289" s="41"/>
      <c r="D289" s="218" t="s">
        <v>166</v>
      </c>
      <c r="E289" s="41"/>
      <c r="F289" s="219" t="s">
        <v>3265</v>
      </c>
      <c r="G289" s="41"/>
      <c r="H289" s="41"/>
      <c r="I289" s="220"/>
      <c r="J289" s="41"/>
      <c r="K289" s="41"/>
      <c r="L289" s="45"/>
      <c r="M289" s="221"/>
      <c r="N289" s="222"/>
      <c r="O289" s="85"/>
      <c r="P289" s="85"/>
      <c r="Q289" s="85"/>
      <c r="R289" s="85"/>
      <c r="S289" s="85"/>
      <c r="T289" s="86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166</v>
      </c>
      <c r="AU289" s="18" t="s">
        <v>88</v>
      </c>
    </row>
    <row r="290" s="13" customFormat="1">
      <c r="A290" s="13"/>
      <c r="B290" s="225"/>
      <c r="C290" s="226"/>
      <c r="D290" s="223" t="s">
        <v>170</v>
      </c>
      <c r="E290" s="227" t="s">
        <v>19</v>
      </c>
      <c r="F290" s="228" t="s">
        <v>3266</v>
      </c>
      <c r="G290" s="226"/>
      <c r="H290" s="229">
        <v>2</v>
      </c>
      <c r="I290" s="230"/>
      <c r="J290" s="226"/>
      <c r="K290" s="226"/>
      <c r="L290" s="231"/>
      <c r="M290" s="232"/>
      <c r="N290" s="233"/>
      <c r="O290" s="233"/>
      <c r="P290" s="233"/>
      <c r="Q290" s="233"/>
      <c r="R290" s="233"/>
      <c r="S290" s="233"/>
      <c r="T290" s="23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5" t="s">
        <v>170</v>
      </c>
      <c r="AU290" s="235" t="s">
        <v>88</v>
      </c>
      <c r="AV290" s="13" t="s">
        <v>88</v>
      </c>
      <c r="AW290" s="13" t="s">
        <v>37</v>
      </c>
      <c r="AX290" s="13" t="s">
        <v>78</v>
      </c>
      <c r="AY290" s="235" t="s">
        <v>157</v>
      </c>
    </row>
    <row r="291" s="2" customFormat="1" ht="24.15" customHeight="1">
      <c r="A291" s="39"/>
      <c r="B291" s="40"/>
      <c r="C291" s="205" t="s">
        <v>548</v>
      </c>
      <c r="D291" s="205" t="s">
        <v>159</v>
      </c>
      <c r="E291" s="206" t="s">
        <v>1341</v>
      </c>
      <c r="F291" s="207" t="s">
        <v>1342</v>
      </c>
      <c r="G291" s="208" t="s">
        <v>1016</v>
      </c>
      <c r="H291" s="246"/>
      <c r="I291" s="210"/>
      <c r="J291" s="211">
        <f>ROUND(I291*H291,2)</f>
        <v>0</v>
      </c>
      <c r="K291" s="207" t="s">
        <v>175</v>
      </c>
      <c r="L291" s="45"/>
      <c r="M291" s="212" t="s">
        <v>19</v>
      </c>
      <c r="N291" s="213" t="s">
        <v>49</v>
      </c>
      <c r="O291" s="85"/>
      <c r="P291" s="214">
        <f>O291*H291</f>
        <v>0</v>
      </c>
      <c r="Q291" s="214">
        <v>0</v>
      </c>
      <c r="R291" s="214">
        <f>Q291*H291</f>
        <v>0</v>
      </c>
      <c r="S291" s="214">
        <v>0</v>
      </c>
      <c r="T291" s="215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16" t="s">
        <v>268</v>
      </c>
      <c r="AT291" s="216" t="s">
        <v>159</v>
      </c>
      <c r="AU291" s="216" t="s">
        <v>88</v>
      </c>
      <c r="AY291" s="18" t="s">
        <v>157</v>
      </c>
      <c r="BE291" s="217">
        <f>IF(N291="základní",J291,0)</f>
        <v>0</v>
      </c>
      <c r="BF291" s="217">
        <f>IF(N291="snížená",J291,0)</f>
        <v>0</v>
      </c>
      <c r="BG291" s="217">
        <f>IF(N291="zákl. přenesená",J291,0)</f>
        <v>0</v>
      </c>
      <c r="BH291" s="217">
        <f>IF(N291="sníž. přenesená",J291,0)</f>
        <v>0</v>
      </c>
      <c r="BI291" s="217">
        <f>IF(N291="nulová",J291,0)</f>
        <v>0</v>
      </c>
      <c r="BJ291" s="18" t="s">
        <v>86</v>
      </c>
      <c r="BK291" s="217">
        <f>ROUND(I291*H291,2)</f>
        <v>0</v>
      </c>
      <c r="BL291" s="18" t="s">
        <v>268</v>
      </c>
      <c r="BM291" s="216" t="s">
        <v>3267</v>
      </c>
    </row>
    <row r="292" s="2" customFormat="1">
      <c r="A292" s="39"/>
      <c r="B292" s="40"/>
      <c r="C292" s="41"/>
      <c r="D292" s="218" t="s">
        <v>166</v>
      </c>
      <c r="E292" s="41"/>
      <c r="F292" s="219" t="s">
        <v>3268</v>
      </c>
      <c r="G292" s="41"/>
      <c r="H292" s="41"/>
      <c r="I292" s="220"/>
      <c r="J292" s="41"/>
      <c r="K292" s="41"/>
      <c r="L292" s="45"/>
      <c r="M292" s="221"/>
      <c r="N292" s="222"/>
      <c r="O292" s="85"/>
      <c r="P292" s="85"/>
      <c r="Q292" s="85"/>
      <c r="R292" s="85"/>
      <c r="S292" s="85"/>
      <c r="T292" s="86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166</v>
      </c>
      <c r="AU292" s="18" t="s">
        <v>88</v>
      </c>
    </row>
    <row r="293" s="12" customFormat="1" ht="25.92" customHeight="1">
      <c r="A293" s="12"/>
      <c r="B293" s="189"/>
      <c r="C293" s="190"/>
      <c r="D293" s="191" t="s">
        <v>77</v>
      </c>
      <c r="E293" s="192" t="s">
        <v>2445</v>
      </c>
      <c r="F293" s="192" t="s">
        <v>2446</v>
      </c>
      <c r="G293" s="190"/>
      <c r="H293" s="190"/>
      <c r="I293" s="193"/>
      <c r="J293" s="194">
        <f>BK293</f>
        <v>0</v>
      </c>
      <c r="K293" s="190"/>
      <c r="L293" s="195"/>
      <c r="M293" s="196"/>
      <c r="N293" s="197"/>
      <c r="O293" s="197"/>
      <c r="P293" s="198">
        <f>SUM(P294:P302)</f>
        <v>0</v>
      </c>
      <c r="Q293" s="197"/>
      <c r="R293" s="198">
        <f>SUM(R294:R302)</f>
        <v>0.035000000000000003</v>
      </c>
      <c r="S293" s="197"/>
      <c r="T293" s="199">
        <f>SUM(T294:T302)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00" t="s">
        <v>164</v>
      </c>
      <c r="AT293" s="201" t="s">
        <v>77</v>
      </c>
      <c r="AU293" s="201" t="s">
        <v>78</v>
      </c>
      <c r="AY293" s="200" t="s">
        <v>157</v>
      </c>
      <c r="BK293" s="202">
        <f>SUM(BK294:BK302)</f>
        <v>0</v>
      </c>
    </row>
    <row r="294" s="2" customFormat="1" ht="16.5" customHeight="1">
      <c r="A294" s="39"/>
      <c r="B294" s="40"/>
      <c r="C294" s="205" t="s">
        <v>554</v>
      </c>
      <c r="D294" s="205" t="s">
        <v>159</v>
      </c>
      <c r="E294" s="206" t="s">
        <v>3269</v>
      </c>
      <c r="F294" s="207" t="s">
        <v>3270</v>
      </c>
      <c r="G294" s="208" t="s">
        <v>2450</v>
      </c>
      <c r="H294" s="209">
        <v>10</v>
      </c>
      <c r="I294" s="210"/>
      <c r="J294" s="211">
        <f>ROUND(I294*H294,2)</f>
        <v>0</v>
      </c>
      <c r="K294" s="207" t="s">
        <v>175</v>
      </c>
      <c r="L294" s="45"/>
      <c r="M294" s="212" t="s">
        <v>19</v>
      </c>
      <c r="N294" s="213" t="s">
        <v>49</v>
      </c>
      <c r="O294" s="85"/>
      <c r="P294" s="214">
        <f>O294*H294</f>
        <v>0</v>
      </c>
      <c r="Q294" s="214">
        <v>0</v>
      </c>
      <c r="R294" s="214">
        <f>Q294*H294</f>
        <v>0</v>
      </c>
      <c r="S294" s="214">
        <v>0</v>
      </c>
      <c r="T294" s="215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16" t="s">
        <v>2451</v>
      </c>
      <c r="AT294" s="216" t="s">
        <v>159</v>
      </c>
      <c r="AU294" s="216" t="s">
        <v>86</v>
      </c>
      <c r="AY294" s="18" t="s">
        <v>157</v>
      </c>
      <c r="BE294" s="217">
        <f>IF(N294="základní",J294,0)</f>
        <v>0</v>
      </c>
      <c r="BF294" s="217">
        <f>IF(N294="snížená",J294,0)</f>
        <v>0</v>
      </c>
      <c r="BG294" s="217">
        <f>IF(N294="zákl. přenesená",J294,0)</f>
        <v>0</v>
      </c>
      <c r="BH294" s="217">
        <f>IF(N294="sníž. přenesená",J294,0)</f>
        <v>0</v>
      </c>
      <c r="BI294" s="217">
        <f>IF(N294="nulová",J294,0)</f>
        <v>0</v>
      </c>
      <c r="BJ294" s="18" t="s">
        <v>86</v>
      </c>
      <c r="BK294" s="217">
        <f>ROUND(I294*H294,2)</f>
        <v>0</v>
      </c>
      <c r="BL294" s="18" t="s">
        <v>2451</v>
      </c>
      <c r="BM294" s="216" t="s">
        <v>3271</v>
      </c>
    </row>
    <row r="295" s="2" customFormat="1">
      <c r="A295" s="39"/>
      <c r="B295" s="40"/>
      <c r="C295" s="41"/>
      <c r="D295" s="218" t="s">
        <v>166</v>
      </c>
      <c r="E295" s="41"/>
      <c r="F295" s="219" t="s">
        <v>3272</v>
      </c>
      <c r="G295" s="41"/>
      <c r="H295" s="41"/>
      <c r="I295" s="220"/>
      <c r="J295" s="41"/>
      <c r="K295" s="41"/>
      <c r="L295" s="45"/>
      <c r="M295" s="221"/>
      <c r="N295" s="222"/>
      <c r="O295" s="85"/>
      <c r="P295" s="85"/>
      <c r="Q295" s="85"/>
      <c r="R295" s="85"/>
      <c r="S295" s="85"/>
      <c r="T295" s="86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166</v>
      </c>
      <c r="AU295" s="18" t="s">
        <v>86</v>
      </c>
    </row>
    <row r="296" s="13" customFormat="1">
      <c r="A296" s="13"/>
      <c r="B296" s="225"/>
      <c r="C296" s="226"/>
      <c r="D296" s="223" t="s">
        <v>170</v>
      </c>
      <c r="E296" s="227" t="s">
        <v>19</v>
      </c>
      <c r="F296" s="228" t="s">
        <v>3273</v>
      </c>
      <c r="G296" s="226"/>
      <c r="H296" s="229">
        <v>10</v>
      </c>
      <c r="I296" s="230"/>
      <c r="J296" s="226"/>
      <c r="K296" s="226"/>
      <c r="L296" s="231"/>
      <c r="M296" s="232"/>
      <c r="N296" s="233"/>
      <c r="O296" s="233"/>
      <c r="P296" s="233"/>
      <c r="Q296" s="233"/>
      <c r="R296" s="233"/>
      <c r="S296" s="233"/>
      <c r="T296" s="234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5" t="s">
        <v>170</v>
      </c>
      <c r="AU296" s="235" t="s">
        <v>86</v>
      </c>
      <c r="AV296" s="13" t="s">
        <v>88</v>
      </c>
      <c r="AW296" s="13" t="s">
        <v>37</v>
      </c>
      <c r="AX296" s="13" t="s">
        <v>78</v>
      </c>
      <c r="AY296" s="235" t="s">
        <v>157</v>
      </c>
    </row>
    <row r="297" s="2" customFormat="1" ht="16.5" customHeight="1">
      <c r="A297" s="39"/>
      <c r="B297" s="40"/>
      <c r="C297" s="205" t="s">
        <v>560</v>
      </c>
      <c r="D297" s="205" t="s">
        <v>159</v>
      </c>
      <c r="E297" s="206" t="s">
        <v>3274</v>
      </c>
      <c r="F297" s="207" t="s">
        <v>3275</v>
      </c>
      <c r="G297" s="208" t="s">
        <v>2450</v>
      </c>
      <c r="H297" s="209">
        <v>30</v>
      </c>
      <c r="I297" s="210"/>
      <c r="J297" s="211">
        <f>ROUND(I297*H297,2)</f>
        <v>0</v>
      </c>
      <c r="K297" s="207" t="s">
        <v>175</v>
      </c>
      <c r="L297" s="45"/>
      <c r="M297" s="212" t="s">
        <v>19</v>
      </c>
      <c r="N297" s="213" t="s">
        <v>49</v>
      </c>
      <c r="O297" s="85"/>
      <c r="P297" s="214">
        <f>O297*H297</f>
        <v>0</v>
      </c>
      <c r="Q297" s="214">
        <v>0</v>
      </c>
      <c r="R297" s="214">
        <f>Q297*H297</f>
        <v>0</v>
      </c>
      <c r="S297" s="214">
        <v>0</v>
      </c>
      <c r="T297" s="215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16" t="s">
        <v>2451</v>
      </c>
      <c r="AT297" s="216" t="s">
        <v>159</v>
      </c>
      <c r="AU297" s="216" t="s">
        <v>86</v>
      </c>
      <c r="AY297" s="18" t="s">
        <v>157</v>
      </c>
      <c r="BE297" s="217">
        <f>IF(N297="základní",J297,0)</f>
        <v>0</v>
      </c>
      <c r="BF297" s="217">
        <f>IF(N297="snížená",J297,0)</f>
        <v>0</v>
      </c>
      <c r="BG297" s="217">
        <f>IF(N297="zákl. přenesená",J297,0)</f>
        <v>0</v>
      </c>
      <c r="BH297" s="217">
        <f>IF(N297="sníž. přenesená",J297,0)</f>
        <v>0</v>
      </c>
      <c r="BI297" s="217">
        <f>IF(N297="nulová",J297,0)</f>
        <v>0</v>
      </c>
      <c r="BJ297" s="18" t="s">
        <v>86</v>
      </c>
      <c r="BK297" s="217">
        <f>ROUND(I297*H297,2)</f>
        <v>0</v>
      </c>
      <c r="BL297" s="18" t="s">
        <v>2451</v>
      </c>
      <c r="BM297" s="216" t="s">
        <v>3276</v>
      </c>
    </row>
    <row r="298" s="2" customFormat="1">
      <c r="A298" s="39"/>
      <c r="B298" s="40"/>
      <c r="C298" s="41"/>
      <c r="D298" s="218" t="s">
        <v>166</v>
      </c>
      <c r="E298" s="41"/>
      <c r="F298" s="219" t="s">
        <v>3277</v>
      </c>
      <c r="G298" s="41"/>
      <c r="H298" s="41"/>
      <c r="I298" s="220"/>
      <c r="J298" s="41"/>
      <c r="K298" s="41"/>
      <c r="L298" s="45"/>
      <c r="M298" s="221"/>
      <c r="N298" s="222"/>
      <c r="O298" s="85"/>
      <c r="P298" s="85"/>
      <c r="Q298" s="85"/>
      <c r="R298" s="85"/>
      <c r="S298" s="85"/>
      <c r="T298" s="86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166</v>
      </c>
      <c r="AU298" s="18" t="s">
        <v>86</v>
      </c>
    </row>
    <row r="299" s="13" customFormat="1">
      <c r="A299" s="13"/>
      <c r="B299" s="225"/>
      <c r="C299" s="226"/>
      <c r="D299" s="223" t="s">
        <v>170</v>
      </c>
      <c r="E299" s="227" t="s">
        <v>19</v>
      </c>
      <c r="F299" s="228" t="s">
        <v>3278</v>
      </c>
      <c r="G299" s="226"/>
      <c r="H299" s="229">
        <v>25</v>
      </c>
      <c r="I299" s="230"/>
      <c r="J299" s="226"/>
      <c r="K299" s="226"/>
      <c r="L299" s="231"/>
      <c r="M299" s="232"/>
      <c r="N299" s="233"/>
      <c r="O299" s="233"/>
      <c r="P299" s="233"/>
      <c r="Q299" s="233"/>
      <c r="R299" s="233"/>
      <c r="S299" s="233"/>
      <c r="T299" s="23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5" t="s">
        <v>170</v>
      </c>
      <c r="AU299" s="235" t="s">
        <v>86</v>
      </c>
      <c r="AV299" s="13" t="s">
        <v>88</v>
      </c>
      <c r="AW299" s="13" t="s">
        <v>37</v>
      </c>
      <c r="AX299" s="13" t="s">
        <v>78</v>
      </c>
      <c r="AY299" s="235" t="s">
        <v>157</v>
      </c>
    </row>
    <row r="300" s="13" customFormat="1">
      <c r="A300" s="13"/>
      <c r="B300" s="225"/>
      <c r="C300" s="226"/>
      <c r="D300" s="223" t="s">
        <v>170</v>
      </c>
      <c r="E300" s="227" t="s">
        <v>19</v>
      </c>
      <c r="F300" s="228" t="s">
        <v>3279</v>
      </c>
      <c r="G300" s="226"/>
      <c r="H300" s="229">
        <v>5</v>
      </c>
      <c r="I300" s="230"/>
      <c r="J300" s="226"/>
      <c r="K300" s="226"/>
      <c r="L300" s="231"/>
      <c r="M300" s="232"/>
      <c r="N300" s="233"/>
      <c r="O300" s="233"/>
      <c r="P300" s="233"/>
      <c r="Q300" s="233"/>
      <c r="R300" s="233"/>
      <c r="S300" s="233"/>
      <c r="T300" s="234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5" t="s">
        <v>170</v>
      </c>
      <c r="AU300" s="235" t="s">
        <v>86</v>
      </c>
      <c r="AV300" s="13" t="s">
        <v>88</v>
      </c>
      <c r="AW300" s="13" t="s">
        <v>37</v>
      </c>
      <c r="AX300" s="13" t="s">
        <v>78</v>
      </c>
      <c r="AY300" s="235" t="s">
        <v>157</v>
      </c>
    </row>
    <row r="301" s="2" customFormat="1" ht="16.5" customHeight="1">
      <c r="A301" s="39"/>
      <c r="B301" s="40"/>
      <c r="C301" s="236" t="s">
        <v>566</v>
      </c>
      <c r="D301" s="236" t="s">
        <v>242</v>
      </c>
      <c r="E301" s="237" t="s">
        <v>3280</v>
      </c>
      <c r="F301" s="238" t="s">
        <v>3281</v>
      </c>
      <c r="G301" s="239" t="s">
        <v>958</v>
      </c>
      <c r="H301" s="240">
        <v>10</v>
      </c>
      <c r="I301" s="241"/>
      <c r="J301" s="242">
        <f>ROUND(I301*H301,2)</f>
        <v>0</v>
      </c>
      <c r="K301" s="238" t="s">
        <v>19</v>
      </c>
      <c r="L301" s="243"/>
      <c r="M301" s="244" t="s">
        <v>19</v>
      </c>
      <c r="N301" s="245" t="s">
        <v>49</v>
      </c>
      <c r="O301" s="85"/>
      <c r="P301" s="214">
        <f>O301*H301</f>
        <v>0</v>
      </c>
      <c r="Q301" s="214">
        <v>0.001</v>
      </c>
      <c r="R301" s="214">
        <f>Q301*H301</f>
        <v>0.01</v>
      </c>
      <c r="S301" s="214">
        <v>0</v>
      </c>
      <c r="T301" s="215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16" t="s">
        <v>357</v>
      </c>
      <c r="AT301" s="216" t="s">
        <v>242</v>
      </c>
      <c r="AU301" s="216" t="s">
        <v>86</v>
      </c>
      <c r="AY301" s="18" t="s">
        <v>157</v>
      </c>
      <c r="BE301" s="217">
        <f>IF(N301="základní",J301,0)</f>
        <v>0</v>
      </c>
      <c r="BF301" s="217">
        <f>IF(N301="snížená",J301,0)</f>
        <v>0</v>
      </c>
      <c r="BG301" s="217">
        <f>IF(N301="zákl. přenesená",J301,0)</f>
        <v>0</v>
      </c>
      <c r="BH301" s="217">
        <f>IF(N301="sníž. přenesená",J301,0)</f>
        <v>0</v>
      </c>
      <c r="BI301" s="217">
        <f>IF(N301="nulová",J301,0)</f>
        <v>0</v>
      </c>
      <c r="BJ301" s="18" t="s">
        <v>86</v>
      </c>
      <c r="BK301" s="217">
        <f>ROUND(I301*H301,2)</f>
        <v>0</v>
      </c>
      <c r="BL301" s="18" t="s">
        <v>268</v>
      </c>
      <c r="BM301" s="216" t="s">
        <v>3282</v>
      </c>
    </row>
    <row r="302" s="2" customFormat="1" ht="16.5" customHeight="1">
      <c r="A302" s="39"/>
      <c r="B302" s="40"/>
      <c r="C302" s="236" t="s">
        <v>571</v>
      </c>
      <c r="D302" s="236" t="s">
        <v>242</v>
      </c>
      <c r="E302" s="237" t="s">
        <v>3283</v>
      </c>
      <c r="F302" s="238" t="s">
        <v>3284</v>
      </c>
      <c r="G302" s="239" t="s">
        <v>1880</v>
      </c>
      <c r="H302" s="240">
        <v>25</v>
      </c>
      <c r="I302" s="241"/>
      <c r="J302" s="242">
        <f>ROUND(I302*H302,2)</f>
        <v>0</v>
      </c>
      <c r="K302" s="238" t="s">
        <v>19</v>
      </c>
      <c r="L302" s="243"/>
      <c r="M302" s="264" t="s">
        <v>19</v>
      </c>
      <c r="N302" s="265" t="s">
        <v>49</v>
      </c>
      <c r="O302" s="262"/>
      <c r="P302" s="266">
        <f>O302*H302</f>
        <v>0</v>
      </c>
      <c r="Q302" s="266">
        <v>0.001</v>
      </c>
      <c r="R302" s="266">
        <f>Q302*H302</f>
        <v>0.025000000000000001</v>
      </c>
      <c r="S302" s="266">
        <v>0</v>
      </c>
      <c r="T302" s="267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16" t="s">
        <v>357</v>
      </c>
      <c r="AT302" s="216" t="s">
        <v>242</v>
      </c>
      <c r="AU302" s="216" t="s">
        <v>86</v>
      </c>
      <c r="AY302" s="18" t="s">
        <v>157</v>
      </c>
      <c r="BE302" s="217">
        <f>IF(N302="základní",J302,0)</f>
        <v>0</v>
      </c>
      <c r="BF302" s="217">
        <f>IF(N302="snížená",J302,0)</f>
        <v>0</v>
      </c>
      <c r="BG302" s="217">
        <f>IF(N302="zákl. přenesená",J302,0)</f>
        <v>0</v>
      </c>
      <c r="BH302" s="217">
        <f>IF(N302="sníž. přenesená",J302,0)</f>
        <v>0</v>
      </c>
      <c r="BI302" s="217">
        <f>IF(N302="nulová",J302,0)</f>
        <v>0</v>
      </c>
      <c r="BJ302" s="18" t="s">
        <v>86</v>
      </c>
      <c r="BK302" s="217">
        <f>ROUND(I302*H302,2)</f>
        <v>0</v>
      </c>
      <c r="BL302" s="18" t="s">
        <v>268</v>
      </c>
      <c r="BM302" s="216" t="s">
        <v>3285</v>
      </c>
    </row>
    <row r="303" s="2" customFormat="1" ht="6.96" customHeight="1">
      <c r="A303" s="39"/>
      <c r="B303" s="60"/>
      <c r="C303" s="61"/>
      <c r="D303" s="61"/>
      <c r="E303" s="61"/>
      <c r="F303" s="61"/>
      <c r="G303" s="61"/>
      <c r="H303" s="61"/>
      <c r="I303" s="61"/>
      <c r="J303" s="61"/>
      <c r="K303" s="61"/>
      <c r="L303" s="45"/>
      <c r="M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</row>
  </sheetData>
  <sheetProtection sheet="1" autoFilter="0" formatColumns="0" formatRows="0" objects="1" scenarios="1" spinCount="100000" saltValue="rcefbSJqHl3d0TKg6XGfiCb+dpCLAZb9hLfmKuzImInIfFF4104vESXYubcO1cFbid3A5w9h3JtAYfGVHpj/jA==" hashValue="pPHztxMVRzk53ycuHu21exM7hrkMZJqfU0Jt0Tt/pRGPOJqwVhxaKQmZbi6S2b5yD/WXRpFQ4235n/yNsMg/Lg==" algorithmName="SHA-512" password="CC35"/>
  <autoFilter ref="C92:K302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hyperlinks>
    <hyperlink ref="F97" r:id="rId1" display="https://podminky.urs.cz/item/CS_URS_2025_02/131251103"/>
    <hyperlink ref="F100" r:id="rId2" display="https://podminky.urs.cz/item/CS_URS_2025_02/132251103"/>
    <hyperlink ref="F106" r:id="rId3" display="https://podminky.urs.cz/item/CS_URS_2025_02/151101201"/>
    <hyperlink ref="F109" r:id="rId4" display="https://podminky.urs.cz/item/CS_URS_2025_02/151101211"/>
    <hyperlink ref="F111" r:id="rId5" display="https://podminky.urs.cz/item/CS_URS_2025_02/151101301"/>
    <hyperlink ref="F114" r:id="rId6" display="https://podminky.urs.cz/item/CS_URS_2025_02/151101311"/>
    <hyperlink ref="F116" r:id="rId7" display="https://podminky.urs.cz/item/CS_URS_2025_02/162551127"/>
    <hyperlink ref="F120" r:id="rId8" display="https://podminky.urs.cz/item/CS_URS_2025_02/162751117"/>
    <hyperlink ref="F125" r:id="rId9" display="https://podminky.urs.cz/item/CS_URS_2025_02/162751119"/>
    <hyperlink ref="F128" r:id="rId10" display="https://podminky.urs.cz/item/CS_URS_2025_02/167151101"/>
    <hyperlink ref="F132" r:id="rId11" display="https://podminky.urs.cz/item/CS_URS_2025_02/171201231"/>
    <hyperlink ref="F136" r:id="rId12" display="https://podminky.urs.cz/item/CS_URS_2025_02/174251101"/>
    <hyperlink ref="F140" r:id="rId13" display="https://podminky.urs.cz/item/CS_URS_2025_02/175111101"/>
    <hyperlink ref="F146" r:id="rId14" display="https://podminky.urs.cz/item/CS_URS_2025_02/181152302"/>
    <hyperlink ref="F149" r:id="rId15" display="https://podminky.urs.cz/item/CS_URS_2025_02/181912112"/>
    <hyperlink ref="F154" r:id="rId16" display="https://podminky.urs.cz/item/CS_URS_2025_02/211531111"/>
    <hyperlink ref="F157" r:id="rId17" display="https://podminky.urs.cz/item/CS_URS_2025_02/212532111"/>
    <hyperlink ref="F161" r:id="rId18" display="https://podminky.urs.cz/item/CS_URS_2025_02/212755214"/>
    <hyperlink ref="F165" r:id="rId19" display="https://podminky.urs.cz/item/CS_URS_2025_02/213141112"/>
    <hyperlink ref="F171" r:id="rId20" display="https://podminky.urs.cz/item/CS_URS_2025_02/451573111"/>
    <hyperlink ref="F175" r:id="rId21" display="https://podminky.urs.cz/item/CS_URS_2025_02/457531112"/>
    <hyperlink ref="F179" r:id="rId22" display="https://podminky.urs.cz/item/CS_URS_2025_02/564851011"/>
    <hyperlink ref="F182" r:id="rId23" display="https://podminky.urs.cz/item/CS_URS_2025_02/596412123"/>
    <hyperlink ref="F188" r:id="rId24" display="https://podminky.urs.cz/item/CS_URS_2025_02/629995101"/>
    <hyperlink ref="F191" r:id="rId25" display="https://podminky.urs.cz/item/CS_URS_2025_02/631312141"/>
    <hyperlink ref="F195" r:id="rId26" display="https://podminky.urs.cz/item/CS_URS_2025_02/871263120"/>
    <hyperlink ref="F201" r:id="rId27" display="https://podminky.urs.cz/item/CS_URS_2025_02/877260310"/>
    <hyperlink ref="F209" r:id="rId28" display="https://podminky.urs.cz/item/CS_URS_2025_02/877260320"/>
    <hyperlink ref="F213" r:id="rId29" display="https://podminky.urs.cz/item/CS_URS_2025_02/892271111"/>
    <hyperlink ref="F217" r:id="rId30" display="https://podminky.urs.cz/item/CS_URS_2025_02/894812311"/>
    <hyperlink ref="F220" r:id="rId31" display="https://podminky.urs.cz/item/CS_URS_2025_02/894812312"/>
    <hyperlink ref="F223" r:id="rId32" display="https://podminky.urs.cz/item/CS_URS_2025_02/894812331"/>
    <hyperlink ref="F226" r:id="rId33" display="https://podminky.urs.cz/item/CS_URS_2025_02/894812339"/>
    <hyperlink ref="F229" r:id="rId34" display="https://podminky.urs.cz/item/CS_URS_2025_02/894812352"/>
    <hyperlink ref="F233" r:id="rId35" display="https://podminky.urs.cz/item/CS_URS_2025_02/113106193"/>
    <hyperlink ref="F236" r:id="rId36" display="https://podminky.urs.cz/item/CS_URS_2025_02/711142821"/>
    <hyperlink ref="F239" r:id="rId37" display="https://podminky.urs.cz/item/CS_URS_2025_02/711162811"/>
    <hyperlink ref="F242" r:id="rId38" display="https://podminky.urs.cz/item/CS_URS_2025_02/964073221"/>
    <hyperlink ref="F245" r:id="rId39" display="https://podminky.urs.cz/item/CS_URS_2025_02/965042231"/>
    <hyperlink ref="F248" r:id="rId40" display="https://podminky.urs.cz/item/CS_URS_2025_02/965042241"/>
    <hyperlink ref="F251" r:id="rId41" display="https://podminky.urs.cz/item/CS_URS_2025_02/977311111"/>
    <hyperlink ref="F254" r:id="rId42" display="https://podminky.urs.cz/item/CS_URS_2025_02/978015391"/>
    <hyperlink ref="F258" r:id="rId43" display="https://podminky.urs.cz/item/CS_URS_2025_01/997006012"/>
    <hyperlink ref="F260" r:id="rId44" display="https://podminky.urs.cz/item/CS_URS_2025_01/997006512"/>
    <hyperlink ref="F262" r:id="rId45" display="https://podminky.urs.cz/item/CS_URS_2025_01/997006519"/>
    <hyperlink ref="F265" r:id="rId46" display="https://podminky.urs.cz/item/CS_URS_2025_02/997013645"/>
    <hyperlink ref="F267" r:id="rId47" display="https://podminky.urs.cz/item/CS_URS_2025_02/997013813"/>
    <hyperlink ref="F269" r:id="rId48" display="https://podminky.urs.cz/item/CS_URS_2025_01/997013861"/>
    <hyperlink ref="F271" r:id="rId49" display="https://podminky.urs.cz/item/CS_URS_2025_02/997013871"/>
    <hyperlink ref="F274" r:id="rId50" display="https://podminky.urs.cz/item/CS_URS_2025_02/998011001"/>
    <hyperlink ref="F278" r:id="rId51" display="https://podminky.urs.cz/item/CS_URS_2025_02/711491272"/>
    <hyperlink ref="F283" r:id="rId52" display="https://podminky.urs.cz/item/CS_URS_2025_02/998711201"/>
    <hyperlink ref="F289" r:id="rId53" display="https://podminky.urs.cz/item/CS_URS_2025_02/721242115"/>
    <hyperlink ref="F292" r:id="rId54" display="https://podminky.urs.cz/item/CS_URS_2025_02/998721201"/>
    <hyperlink ref="F295" r:id="rId55" display="https://podminky.urs.cz/item/CS_URS_2025_02/HZS1301"/>
    <hyperlink ref="F298" r:id="rId56" display="https://podminky.urs.cz/item/CS_URS_2025_02/HZS13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7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88</v>
      </c>
    </row>
    <row r="4" s="1" customFormat="1" ht="24.96" customHeight="1">
      <c r="B4" s="21"/>
      <c r="D4" s="131" t="s">
        <v>101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Letní amfiteátr Bílina Kyselka - WC, pokladna, oplocení a odvodnění jeviště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102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3286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10. 6. 2025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34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35</v>
      </c>
      <c r="F21" s="39"/>
      <c r="G21" s="39"/>
      <c r="H21" s="39"/>
      <c r="I21" s="133" t="s">
        <v>29</v>
      </c>
      <c r="J21" s="137" t="s">
        <v>36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38</v>
      </c>
      <c r="E23" s="39"/>
      <c r="F23" s="39"/>
      <c r="G23" s="39"/>
      <c r="H23" s="39"/>
      <c r="I23" s="133" t="s">
        <v>26</v>
      </c>
      <c r="J23" s="137" t="s">
        <v>39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40</v>
      </c>
      <c r="F24" s="39"/>
      <c r="G24" s="39"/>
      <c r="H24" s="39"/>
      <c r="I24" s="133" t="s">
        <v>29</v>
      </c>
      <c r="J24" s="137" t="s">
        <v>41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42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44</v>
      </c>
      <c r="E30" s="39"/>
      <c r="F30" s="39"/>
      <c r="G30" s="39"/>
      <c r="H30" s="39"/>
      <c r="I30" s="39"/>
      <c r="J30" s="145">
        <f>ROUND(J83,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46</v>
      </c>
      <c r="G32" s="39"/>
      <c r="H32" s="39"/>
      <c r="I32" s="146" t="s">
        <v>45</v>
      </c>
      <c r="J32" s="146" t="s">
        <v>47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48</v>
      </c>
      <c r="E33" s="133" t="s">
        <v>49</v>
      </c>
      <c r="F33" s="148">
        <f>ROUND((SUM(BE83:BE112)),  2)</f>
        <v>0</v>
      </c>
      <c r="G33" s="39"/>
      <c r="H33" s="39"/>
      <c r="I33" s="149">
        <v>0.20999999999999999</v>
      </c>
      <c r="J33" s="148">
        <f>ROUND(((SUM(BE83:BE112))*I33),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50</v>
      </c>
      <c r="F34" s="148">
        <f>ROUND((SUM(BF83:BF112)),  2)</f>
        <v>0</v>
      </c>
      <c r="G34" s="39"/>
      <c r="H34" s="39"/>
      <c r="I34" s="149">
        <v>0.12</v>
      </c>
      <c r="J34" s="148">
        <f>ROUND(((SUM(BF83:BF112))*I34),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51</v>
      </c>
      <c r="F35" s="148">
        <f>ROUND((SUM(BG83:BG112)),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52</v>
      </c>
      <c r="F36" s="148">
        <f>ROUND((SUM(BH83:BH112)),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53</v>
      </c>
      <c r="F37" s="148">
        <f>ROUND((SUM(BI83:BI112)),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54</v>
      </c>
      <c r="E39" s="152"/>
      <c r="F39" s="152"/>
      <c r="G39" s="153" t="s">
        <v>55</v>
      </c>
      <c r="H39" s="154" t="s">
        <v>56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104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Letní amfiteátr Bílina Kyselka - WC, pokladna, oplocení a odvodnění jeviště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102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VON - Vedlejší a ostatní náklady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Bílina, okr.Teplice</v>
      </c>
      <c r="G52" s="41"/>
      <c r="H52" s="41"/>
      <c r="I52" s="33" t="s">
        <v>23</v>
      </c>
      <c r="J52" s="73" t="str">
        <f>IF(J12="","",J12)</f>
        <v>10. 6. 2025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Bílina, Břežánská 50/4, Bílina</v>
      </c>
      <c r="G54" s="41"/>
      <c r="H54" s="41"/>
      <c r="I54" s="33" t="s">
        <v>33</v>
      </c>
      <c r="J54" s="37" t="str">
        <f>E21</f>
        <v>PS projekty s.r.o., 14.října 291/4, Teplice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40.0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>STAVINVEST KMS s.r.o., Studentská 285/22, Bílina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105</v>
      </c>
      <c r="D57" s="163"/>
      <c r="E57" s="163"/>
      <c r="F57" s="163"/>
      <c r="G57" s="163"/>
      <c r="H57" s="163"/>
      <c r="I57" s="163"/>
      <c r="J57" s="164" t="s">
        <v>106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76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107</v>
      </c>
    </row>
    <row r="60" s="9" customFormat="1" ht="24.96" customHeight="1">
      <c r="A60" s="9"/>
      <c r="B60" s="166"/>
      <c r="C60" s="167"/>
      <c r="D60" s="168" t="s">
        <v>3287</v>
      </c>
      <c r="E60" s="169"/>
      <c r="F60" s="169"/>
      <c r="G60" s="169"/>
      <c r="H60" s="169"/>
      <c r="I60" s="169"/>
      <c r="J60" s="170">
        <f>J84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3288</v>
      </c>
      <c r="E61" s="175"/>
      <c r="F61" s="175"/>
      <c r="G61" s="175"/>
      <c r="H61" s="175"/>
      <c r="I61" s="175"/>
      <c r="J61" s="176">
        <f>J85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3289</v>
      </c>
      <c r="E62" s="175"/>
      <c r="F62" s="175"/>
      <c r="G62" s="175"/>
      <c r="H62" s="175"/>
      <c r="I62" s="175"/>
      <c r="J62" s="176">
        <f>J105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3290</v>
      </c>
      <c r="E63" s="175"/>
      <c r="F63" s="175"/>
      <c r="G63" s="175"/>
      <c r="H63" s="175"/>
      <c r="I63" s="175"/>
      <c r="J63" s="176">
        <f>J109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142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61" t="str">
        <f>E7</f>
        <v>Letní amfiteátr Bílina Kyselka - WC, pokladna, oplocení a odvodnění jeviště</v>
      </c>
      <c r="F73" s="33"/>
      <c r="G73" s="33"/>
      <c r="H73" s="33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102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VON - Vedlejší a ostatní náklady</v>
      </c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>Bílina, okr.Teplice</v>
      </c>
      <c r="G77" s="41"/>
      <c r="H77" s="41"/>
      <c r="I77" s="33" t="s">
        <v>23</v>
      </c>
      <c r="J77" s="73" t="str">
        <f>IF(J12="","",J12)</f>
        <v>10. 6. 2025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5.65" customHeight="1">
      <c r="A79" s="39"/>
      <c r="B79" s="40"/>
      <c r="C79" s="33" t="s">
        <v>25</v>
      </c>
      <c r="D79" s="41"/>
      <c r="E79" s="41"/>
      <c r="F79" s="28" t="str">
        <f>E15</f>
        <v>Město Bílina, Břežánská 50/4, Bílina</v>
      </c>
      <c r="G79" s="41"/>
      <c r="H79" s="41"/>
      <c r="I79" s="33" t="s">
        <v>33</v>
      </c>
      <c r="J79" s="37" t="str">
        <f>E21</f>
        <v>PS projekty s.r.o., 14.října 291/4, Teplice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40.05" customHeight="1">
      <c r="A80" s="39"/>
      <c r="B80" s="40"/>
      <c r="C80" s="33" t="s">
        <v>31</v>
      </c>
      <c r="D80" s="41"/>
      <c r="E80" s="41"/>
      <c r="F80" s="28" t="str">
        <f>IF(E18="","",E18)</f>
        <v>Vyplň údaj</v>
      </c>
      <c r="G80" s="41"/>
      <c r="H80" s="41"/>
      <c r="I80" s="33" t="s">
        <v>38</v>
      </c>
      <c r="J80" s="37" t="str">
        <f>E24</f>
        <v>STAVINVEST KMS s.r.o., Studentská 285/22, Bílina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78"/>
      <c r="B82" s="179"/>
      <c r="C82" s="180" t="s">
        <v>143</v>
      </c>
      <c r="D82" s="181" t="s">
        <v>63</v>
      </c>
      <c r="E82" s="181" t="s">
        <v>59</v>
      </c>
      <c r="F82" s="181" t="s">
        <v>60</v>
      </c>
      <c r="G82" s="181" t="s">
        <v>144</v>
      </c>
      <c r="H82" s="181" t="s">
        <v>145</v>
      </c>
      <c r="I82" s="181" t="s">
        <v>146</v>
      </c>
      <c r="J82" s="181" t="s">
        <v>106</v>
      </c>
      <c r="K82" s="182" t="s">
        <v>147</v>
      </c>
      <c r="L82" s="183"/>
      <c r="M82" s="93" t="s">
        <v>19</v>
      </c>
      <c r="N82" s="94" t="s">
        <v>48</v>
      </c>
      <c r="O82" s="94" t="s">
        <v>148</v>
      </c>
      <c r="P82" s="94" t="s">
        <v>149</v>
      </c>
      <c r="Q82" s="94" t="s">
        <v>150</v>
      </c>
      <c r="R82" s="94" t="s">
        <v>151</v>
      </c>
      <c r="S82" s="94" t="s">
        <v>152</v>
      </c>
      <c r="T82" s="95" t="s">
        <v>153</v>
      </c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</row>
    <row r="83" s="2" customFormat="1" ht="22.8" customHeight="1">
      <c r="A83" s="39"/>
      <c r="B83" s="40"/>
      <c r="C83" s="100" t="s">
        <v>154</v>
      </c>
      <c r="D83" s="41"/>
      <c r="E83" s="41"/>
      <c r="F83" s="41"/>
      <c r="G83" s="41"/>
      <c r="H83" s="41"/>
      <c r="I83" s="41"/>
      <c r="J83" s="184">
        <f>BK83</f>
        <v>0</v>
      </c>
      <c r="K83" s="41"/>
      <c r="L83" s="45"/>
      <c r="M83" s="96"/>
      <c r="N83" s="185"/>
      <c r="O83" s="97"/>
      <c r="P83" s="186">
        <f>P84</f>
        <v>0</v>
      </c>
      <c r="Q83" s="97"/>
      <c r="R83" s="186">
        <f>R84</f>
        <v>0</v>
      </c>
      <c r="S83" s="97"/>
      <c r="T83" s="187">
        <f>T84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77</v>
      </c>
      <c r="AU83" s="18" t="s">
        <v>107</v>
      </c>
      <c r="BK83" s="188">
        <f>BK84</f>
        <v>0</v>
      </c>
    </row>
    <row r="84" s="12" customFormat="1" ht="25.92" customHeight="1">
      <c r="A84" s="12"/>
      <c r="B84" s="189"/>
      <c r="C84" s="190"/>
      <c r="D84" s="191" t="s">
        <v>77</v>
      </c>
      <c r="E84" s="192" t="s">
        <v>3291</v>
      </c>
      <c r="F84" s="192" t="s">
        <v>3292</v>
      </c>
      <c r="G84" s="190"/>
      <c r="H84" s="190"/>
      <c r="I84" s="193"/>
      <c r="J84" s="194">
        <f>BK84</f>
        <v>0</v>
      </c>
      <c r="K84" s="190"/>
      <c r="L84" s="195"/>
      <c r="M84" s="196"/>
      <c r="N84" s="197"/>
      <c r="O84" s="197"/>
      <c r="P84" s="198">
        <f>P85+P105+P109</f>
        <v>0</v>
      </c>
      <c r="Q84" s="197"/>
      <c r="R84" s="198">
        <f>R85+R105+R109</f>
        <v>0</v>
      </c>
      <c r="S84" s="197"/>
      <c r="T84" s="199">
        <f>T85+T105+T109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0" t="s">
        <v>192</v>
      </c>
      <c r="AT84" s="201" t="s">
        <v>77</v>
      </c>
      <c r="AU84" s="201" t="s">
        <v>78</v>
      </c>
      <c r="AY84" s="200" t="s">
        <v>157</v>
      </c>
      <c r="BK84" s="202">
        <f>BK85+BK105+BK109</f>
        <v>0</v>
      </c>
    </row>
    <row r="85" s="12" customFormat="1" ht="22.8" customHeight="1">
      <c r="A85" s="12"/>
      <c r="B85" s="189"/>
      <c r="C85" s="190"/>
      <c r="D85" s="191" t="s">
        <v>77</v>
      </c>
      <c r="E85" s="203" t="s">
        <v>3293</v>
      </c>
      <c r="F85" s="203" t="s">
        <v>3294</v>
      </c>
      <c r="G85" s="190"/>
      <c r="H85" s="190"/>
      <c r="I85" s="193"/>
      <c r="J85" s="204">
        <f>BK85</f>
        <v>0</v>
      </c>
      <c r="K85" s="190"/>
      <c r="L85" s="195"/>
      <c r="M85" s="196"/>
      <c r="N85" s="197"/>
      <c r="O85" s="197"/>
      <c r="P85" s="198">
        <f>SUM(P86:P104)</f>
        <v>0</v>
      </c>
      <c r="Q85" s="197"/>
      <c r="R85" s="198">
        <f>SUM(R86:R104)</f>
        <v>0</v>
      </c>
      <c r="S85" s="197"/>
      <c r="T85" s="199">
        <f>SUM(T86:T104)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192</v>
      </c>
      <c r="AT85" s="201" t="s">
        <v>77</v>
      </c>
      <c r="AU85" s="201" t="s">
        <v>86</v>
      </c>
      <c r="AY85" s="200" t="s">
        <v>157</v>
      </c>
      <c r="BK85" s="202">
        <f>SUM(BK86:BK104)</f>
        <v>0</v>
      </c>
    </row>
    <row r="86" s="2" customFormat="1" ht="16.5" customHeight="1">
      <c r="A86" s="39"/>
      <c r="B86" s="40"/>
      <c r="C86" s="205" t="s">
        <v>86</v>
      </c>
      <c r="D86" s="205" t="s">
        <v>159</v>
      </c>
      <c r="E86" s="206" t="s">
        <v>3295</v>
      </c>
      <c r="F86" s="207" t="s">
        <v>3296</v>
      </c>
      <c r="G86" s="208" t="s">
        <v>1337</v>
      </c>
      <c r="H86" s="209">
        <v>1</v>
      </c>
      <c r="I86" s="210"/>
      <c r="J86" s="211">
        <f>ROUND(I86*H86,2)</f>
        <v>0</v>
      </c>
      <c r="K86" s="207" t="s">
        <v>163</v>
      </c>
      <c r="L86" s="45"/>
      <c r="M86" s="212" t="s">
        <v>19</v>
      </c>
      <c r="N86" s="213" t="s">
        <v>49</v>
      </c>
      <c r="O86" s="85"/>
      <c r="P86" s="214">
        <f>O86*H86</f>
        <v>0</v>
      </c>
      <c r="Q86" s="214">
        <v>0</v>
      </c>
      <c r="R86" s="214">
        <f>Q86*H86</f>
        <v>0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3297</v>
      </c>
      <c r="AT86" s="216" t="s">
        <v>159</v>
      </c>
      <c r="AU86" s="216" t="s">
        <v>88</v>
      </c>
      <c r="AY86" s="18" t="s">
        <v>157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86</v>
      </c>
      <c r="BK86" s="217">
        <f>ROUND(I86*H86,2)</f>
        <v>0</v>
      </c>
      <c r="BL86" s="18" t="s">
        <v>3297</v>
      </c>
      <c r="BM86" s="216" t="s">
        <v>3298</v>
      </c>
    </row>
    <row r="87" s="2" customFormat="1">
      <c r="A87" s="39"/>
      <c r="B87" s="40"/>
      <c r="C87" s="41"/>
      <c r="D87" s="218" t="s">
        <v>166</v>
      </c>
      <c r="E87" s="41"/>
      <c r="F87" s="219" t="s">
        <v>3299</v>
      </c>
      <c r="G87" s="41"/>
      <c r="H87" s="41"/>
      <c r="I87" s="220"/>
      <c r="J87" s="41"/>
      <c r="K87" s="41"/>
      <c r="L87" s="45"/>
      <c r="M87" s="221"/>
      <c r="N87" s="222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166</v>
      </c>
      <c r="AU87" s="18" t="s">
        <v>88</v>
      </c>
    </row>
    <row r="88" s="2" customFormat="1" ht="16.5" customHeight="1">
      <c r="A88" s="39"/>
      <c r="B88" s="40"/>
      <c r="C88" s="205" t="s">
        <v>88</v>
      </c>
      <c r="D88" s="205" t="s">
        <v>159</v>
      </c>
      <c r="E88" s="206" t="s">
        <v>3300</v>
      </c>
      <c r="F88" s="207" t="s">
        <v>3301</v>
      </c>
      <c r="G88" s="208" t="s">
        <v>1337</v>
      </c>
      <c r="H88" s="209">
        <v>1</v>
      </c>
      <c r="I88" s="210"/>
      <c r="J88" s="211">
        <f>ROUND(I88*H88,2)</f>
        <v>0</v>
      </c>
      <c r="K88" s="207" t="s">
        <v>163</v>
      </c>
      <c r="L88" s="45"/>
      <c r="M88" s="212" t="s">
        <v>19</v>
      </c>
      <c r="N88" s="213" t="s">
        <v>49</v>
      </c>
      <c r="O88" s="85"/>
      <c r="P88" s="214">
        <f>O88*H88</f>
        <v>0</v>
      </c>
      <c r="Q88" s="214">
        <v>0</v>
      </c>
      <c r="R88" s="214">
        <f>Q88*H88</f>
        <v>0</v>
      </c>
      <c r="S88" s="214">
        <v>0</v>
      </c>
      <c r="T88" s="215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6" t="s">
        <v>3297</v>
      </c>
      <c r="AT88" s="216" t="s">
        <v>159</v>
      </c>
      <c r="AU88" s="216" t="s">
        <v>88</v>
      </c>
      <c r="AY88" s="18" t="s">
        <v>157</v>
      </c>
      <c r="BE88" s="217">
        <f>IF(N88="základní",J88,0)</f>
        <v>0</v>
      </c>
      <c r="BF88" s="217">
        <f>IF(N88="snížená",J88,0)</f>
        <v>0</v>
      </c>
      <c r="BG88" s="217">
        <f>IF(N88="zákl. přenesená",J88,0)</f>
        <v>0</v>
      </c>
      <c r="BH88" s="217">
        <f>IF(N88="sníž. přenesená",J88,0)</f>
        <v>0</v>
      </c>
      <c r="BI88" s="217">
        <f>IF(N88="nulová",J88,0)</f>
        <v>0</v>
      </c>
      <c r="BJ88" s="18" t="s">
        <v>86</v>
      </c>
      <c r="BK88" s="217">
        <f>ROUND(I88*H88,2)</f>
        <v>0</v>
      </c>
      <c r="BL88" s="18" t="s">
        <v>3297</v>
      </c>
      <c r="BM88" s="216" t="s">
        <v>3302</v>
      </c>
    </row>
    <row r="89" s="2" customFormat="1">
      <c r="A89" s="39"/>
      <c r="B89" s="40"/>
      <c r="C89" s="41"/>
      <c r="D89" s="218" t="s">
        <v>166</v>
      </c>
      <c r="E89" s="41"/>
      <c r="F89" s="219" t="s">
        <v>3303</v>
      </c>
      <c r="G89" s="41"/>
      <c r="H89" s="41"/>
      <c r="I89" s="220"/>
      <c r="J89" s="41"/>
      <c r="K89" s="41"/>
      <c r="L89" s="45"/>
      <c r="M89" s="221"/>
      <c r="N89" s="222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166</v>
      </c>
      <c r="AU89" s="18" t="s">
        <v>88</v>
      </c>
    </row>
    <row r="90" s="2" customFormat="1" ht="16.5" customHeight="1">
      <c r="A90" s="39"/>
      <c r="B90" s="40"/>
      <c r="C90" s="205" t="s">
        <v>179</v>
      </c>
      <c r="D90" s="205" t="s">
        <v>159</v>
      </c>
      <c r="E90" s="206" t="s">
        <v>3304</v>
      </c>
      <c r="F90" s="207" t="s">
        <v>3305</v>
      </c>
      <c r="G90" s="208" t="s">
        <v>1337</v>
      </c>
      <c r="H90" s="209">
        <v>1</v>
      </c>
      <c r="I90" s="210"/>
      <c r="J90" s="211">
        <f>ROUND(I90*H90,2)</f>
        <v>0</v>
      </c>
      <c r="K90" s="207" t="s">
        <v>163</v>
      </c>
      <c r="L90" s="45"/>
      <c r="M90" s="212" t="s">
        <v>19</v>
      </c>
      <c r="N90" s="213" t="s">
        <v>49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3297</v>
      </c>
      <c r="AT90" s="216" t="s">
        <v>159</v>
      </c>
      <c r="AU90" s="216" t="s">
        <v>88</v>
      </c>
      <c r="AY90" s="18" t="s">
        <v>157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86</v>
      </c>
      <c r="BK90" s="217">
        <f>ROUND(I90*H90,2)</f>
        <v>0</v>
      </c>
      <c r="BL90" s="18" t="s">
        <v>3297</v>
      </c>
      <c r="BM90" s="216" t="s">
        <v>3306</v>
      </c>
    </row>
    <row r="91" s="2" customFormat="1">
      <c r="A91" s="39"/>
      <c r="B91" s="40"/>
      <c r="C91" s="41"/>
      <c r="D91" s="218" t="s">
        <v>166</v>
      </c>
      <c r="E91" s="41"/>
      <c r="F91" s="219" t="s">
        <v>3307</v>
      </c>
      <c r="G91" s="41"/>
      <c r="H91" s="41"/>
      <c r="I91" s="220"/>
      <c r="J91" s="41"/>
      <c r="K91" s="41"/>
      <c r="L91" s="45"/>
      <c r="M91" s="221"/>
      <c r="N91" s="22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166</v>
      </c>
      <c r="AU91" s="18" t="s">
        <v>88</v>
      </c>
    </row>
    <row r="92" s="2" customFormat="1" ht="16.5" customHeight="1">
      <c r="A92" s="39"/>
      <c r="B92" s="40"/>
      <c r="C92" s="205" t="s">
        <v>164</v>
      </c>
      <c r="D92" s="205" t="s">
        <v>159</v>
      </c>
      <c r="E92" s="206" t="s">
        <v>3308</v>
      </c>
      <c r="F92" s="207" t="s">
        <v>3309</v>
      </c>
      <c r="G92" s="208" t="s">
        <v>1337</v>
      </c>
      <c r="H92" s="209">
        <v>1</v>
      </c>
      <c r="I92" s="210"/>
      <c r="J92" s="211">
        <f>ROUND(I92*H92,2)</f>
        <v>0</v>
      </c>
      <c r="K92" s="207" t="s">
        <v>163</v>
      </c>
      <c r="L92" s="45"/>
      <c r="M92" s="212" t="s">
        <v>19</v>
      </c>
      <c r="N92" s="213" t="s">
        <v>49</v>
      </c>
      <c r="O92" s="85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3297</v>
      </c>
      <c r="AT92" s="216" t="s">
        <v>159</v>
      </c>
      <c r="AU92" s="216" t="s">
        <v>88</v>
      </c>
      <c r="AY92" s="18" t="s">
        <v>157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86</v>
      </c>
      <c r="BK92" s="217">
        <f>ROUND(I92*H92,2)</f>
        <v>0</v>
      </c>
      <c r="BL92" s="18" t="s">
        <v>3297</v>
      </c>
      <c r="BM92" s="216" t="s">
        <v>3310</v>
      </c>
    </row>
    <row r="93" s="2" customFormat="1">
      <c r="A93" s="39"/>
      <c r="B93" s="40"/>
      <c r="C93" s="41"/>
      <c r="D93" s="218" t="s">
        <v>166</v>
      </c>
      <c r="E93" s="41"/>
      <c r="F93" s="219" t="s">
        <v>3311</v>
      </c>
      <c r="G93" s="41"/>
      <c r="H93" s="41"/>
      <c r="I93" s="220"/>
      <c r="J93" s="41"/>
      <c r="K93" s="41"/>
      <c r="L93" s="45"/>
      <c r="M93" s="221"/>
      <c r="N93" s="222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166</v>
      </c>
      <c r="AU93" s="18" t="s">
        <v>88</v>
      </c>
    </row>
    <row r="94" s="2" customFormat="1">
      <c r="A94" s="39"/>
      <c r="B94" s="40"/>
      <c r="C94" s="41"/>
      <c r="D94" s="223" t="s">
        <v>168</v>
      </c>
      <c r="E94" s="41"/>
      <c r="F94" s="224" t="s">
        <v>3312</v>
      </c>
      <c r="G94" s="41"/>
      <c r="H94" s="41"/>
      <c r="I94" s="220"/>
      <c r="J94" s="41"/>
      <c r="K94" s="41"/>
      <c r="L94" s="45"/>
      <c r="M94" s="221"/>
      <c r="N94" s="222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168</v>
      </c>
      <c r="AU94" s="18" t="s">
        <v>88</v>
      </c>
    </row>
    <row r="95" s="2" customFormat="1" ht="16.5" customHeight="1">
      <c r="A95" s="39"/>
      <c r="B95" s="40"/>
      <c r="C95" s="205" t="s">
        <v>192</v>
      </c>
      <c r="D95" s="205" t="s">
        <v>159</v>
      </c>
      <c r="E95" s="206" t="s">
        <v>3313</v>
      </c>
      <c r="F95" s="207" t="s">
        <v>3314</v>
      </c>
      <c r="G95" s="208" t="s">
        <v>1337</v>
      </c>
      <c r="H95" s="209">
        <v>1</v>
      </c>
      <c r="I95" s="210"/>
      <c r="J95" s="211">
        <f>ROUND(I95*H95,2)</f>
        <v>0</v>
      </c>
      <c r="K95" s="207" t="s">
        <v>163</v>
      </c>
      <c r="L95" s="45"/>
      <c r="M95" s="212" t="s">
        <v>19</v>
      </c>
      <c r="N95" s="213" t="s">
        <v>49</v>
      </c>
      <c r="O95" s="85"/>
      <c r="P95" s="214">
        <f>O95*H95</f>
        <v>0</v>
      </c>
      <c r="Q95" s="214">
        <v>0</v>
      </c>
      <c r="R95" s="214">
        <f>Q95*H95</f>
        <v>0</v>
      </c>
      <c r="S95" s="214">
        <v>0</v>
      </c>
      <c r="T95" s="215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6" t="s">
        <v>3297</v>
      </c>
      <c r="AT95" s="216" t="s">
        <v>159</v>
      </c>
      <c r="AU95" s="216" t="s">
        <v>88</v>
      </c>
      <c r="AY95" s="18" t="s">
        <v>157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8" t="s">
        <v>86</v>
      </c>
      <c r="BK95" s="217">
        <f>ROUND(I95*H95,2)</f>
        <v>0</v>
      </c>
      <c r="BL95" s="18" t="s">
        <v>3297</v>
      </c>
      <c r="BM95" s="216" t="s">
        <v>3315</v>
      </c>
    </row>
    <row r="96" s="2" customFormat="1">
      <c r="A96" s="39"/>
      <c r="B96" s="40"/>
      <c r="C96" s="41"/>
      <c r="D96" s="218" t="s">
        <v>166</v>
      </c>
      <c r="E96" s="41"/>
      <c r="F96" s="219" t="s">
        <v>3316</v>
      </c>
      <c r="G96" s="41"/>
      <c r="H96" s="41"/>
      <c r="I96" s="220"/>
      <c r="J96" s="41"/>
      <c r="K96" s="41"/>
      <c r="L96" s="45"/>
      <c r="M96" s="221"/>
      <c r="N96" s="22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166</v>
      </c>
      <c r="AU96" s="18" t="s">
        <v>88</v>
      </c>
    </row>
    <row r="97" s="2" customFormat="1" ht="16.5" customHeight="1">
      <c r="A97" s="39"/>
      <c r="B97" s="40"/>
      <c r="C97" s="205" t="s">
        <v>200</v>
      </c>
      <c r="D97" s="205" t="s">
        <v>159</v>
      </c>
      <c r="E97" s="206" t="s">
        <v>3317</v>
      </c>
      <c r="F97" s="207" t="s">
        <v>3318</v>
      </c>
      <c r="G97" s="208" t="s">
        <v>1337</v>
      </c>
      <c r="H97" s="209">
        <v>1</v>
      </c>
      <c r="I97" s="210"/>
      <c r="J97" s="211">
        <f>ROUND(I97*H97,2)</f>
        <v>0</v>
      </c>
      <c r="K97" s="207" t="s">
        <v>163</v>
      </c>
      <c r="L97" s="45"/>
      <c r="M97" s="212" t="s">
        <v>19</v>
      </c>
      <c r="N97" s="213" t="s">
        <v>49</v>
      </c>
      <c r="O97" s="85"/>
      <c r="P97" s="214">
        <f>O97*H97</f>
        <v>0</v>
      </c>
      <c r="Q97" s="214">
        <v>0</v>
      </c>
      <c r="R97" s="214">
        <f>Q97*H97</f>
        <v>0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3297</v>
      </c>
      <c r="AT97" s="216" t="s">
        <v>159</v>
      </c>
      <c r="AU97" s="216" t="s">
        <v>88</v>
      </c>
      <c r="AY97" s="18" t="s">
        <v>157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86</v>
      </c>
      <c r="BK97" s="217">
        <f>ROUND(I97*H97,2)</f>
        <v>0</v>
      </c>
      <c r="BL97" s="18" t="s">
        <v>3297</v>
      </c>
      <c r="BM97" s="216" t="s">
        <v>3319</v>
      </c>
    </row>
    <row r="98" s="2" customFormat="1">
      <c r="A98" s="39"/>
      <c r="B98" s="40"/>
      <c r="C98" s="41"/>
      <c r="D98" s="218" t="s">
        <v>166</v>
      </c>
      <c r="E98" s="41"/>
      <c r="F98" s="219" t="s">
        <v>3320</v>
      </c>
      <c r="G98" s="41"/>
      <c r="H98" s="41"/>
      <c r="I98" s="220"/>
      <c r="J98" s="41"/>
      <c r="K98" s="41"/>
      <c r="L98" s="45"/>
      <c r="M98" s="221"/>
      <c r="N98" s="22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166</v>
      </c>
      <c r="AU98" s="18" t="s">
        <v>88</v>
      </c>
    </row>
    <row r="99" s="2" customFormat="1" ht="16.5" customHeight="1">
      <c r="A99" s="39"/>
      <c r="B99" s="40"/>
      <c r="C99" s="205" t="s">
        <v>206</v>
      </c>
      <c r="D99" s="205" t="s">
        <v>159</v>
      </c>
      <c r="E99" s="206" t="s">
        <v>3321</v>
      </c>
      <c r="F99" s="207" t="s">
        <v>3322</v>
      </c>
      <c r="G99" s="208" t="s">
        <v>1337</v>
      </c>
      <c r="H99" s="209">
        <v>1</v>
      </c>
      <c r="I99" s="210"/>
      <c r="J99" s="211">
        <f>ROUND(I99*H99,2)</f>
        <v>0</v>
      </c>
      <c r="K99" s="207" t="s">
        <v>163</v>
      </c>
      <c r="L99" s="45"/>
      <c r="M99" s="212" t="s">
        <v>19</v>
      </c>
      <c r="N99" s="213" t="s">
        <v>49</v>
      </c>
      <c r="O99" s="85"/>
      <c r="P99" s="214">
        <f>O99*H99</f>
        <v>0</v>
      </c>
      <c r="Q99" s="214">
        <v>0</v>
      </c>
      <c r="R99" s="214">
        <f>Q99*H99</f>
        <v>0</v>
      </c>
      <c r="S99" s="214">
        <v>0</v>
      </c>
      <c r="T99" s="215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3297</v>
      </c>
      <c r="AT99" s="216" t="s">
        <v>159</v>
      </c>
      <c r="AU99" s="216" t="s">
        <v>88</v>
      </c>
      <c r="AY99" s="18" t="s">
        <v>157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86</v>
      </c>
      <c r="BK99" s="217">
        <f>ROUND(I99*H99,2)</f>
        <v>0</v>
      </c>
      <c r="BL99" s="18" t="s">
        <v>3297</v>
      </c>
      <c r="BM99" s="216" t="s">
        <v>3323</v>
      </c>
    </row>
    <row r="100" s="2" customFormat="1">
      <c r="A100" s="39"/>
      <c r="B100" s="40"/>
      <c r="C100" s="41"/>
      <c r="D100" s="218" t="s">
        <v>166</v>
      </c>
      <c r="E100" s="41"/>
      <c r="F100" s="219" t="s">
        <v>3324</v>
      </c>
      <c r="G100" s="41"/>
      <c r="H100" s="41"/>
      <c r="I100" s="220"/>
      <c r="J100" s="41"/>
      <c r="K100" s="41"/>
      <c r="L100" s="45"/>
      <c r="M100" s="221"/>
      <c r="N100" s="22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166</v>
      </c>
      <c r="AU100" s="18" t="s">
        <v>88</v>
      </c>
    </row>
    <row r="101" s="2" customFormat="1">
      <c r="A101" s="39"/>
      <c r="B101" s="40"/>
      <c r="C101" s="41"/>
      <c r="D101" s="223" t="s">
        <v>168</v>
      </c>
      <c r="E101" s="41"/>
      <c r="F101" s="224" t="s">
        <v>3325</v>
      </c>
      <c r="G101" s="41"/>
      <c r="H101" s="41"/>
      <c r="I101" s="220"/>
      <c r="J101" s="41"/>
      <c r="K101" s="41"/>
      <c r="L101" s="45"/>
      <c r="M101" s="221"/>
      <c r="N101" s="222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168</v>
      </c>
      <c r="AU101" s="18" t="s">
        <v>88</v>
      </c>
    </row>
    <row r="102" s="2" customFormat="1" ht="16.5" customHeight="1">
      <c r="A102" s="39"/>
      <c r="B102" s="40"/>
      <c r="C102" s="205" t="s">
        <v>214</v>
      </c>
      <c r="D102" s="205" t="s">
        <v>159</v>
      </c>
      <c r="E102" s="206" t="s">
        <v>3326</v>
      </c>
      <c r="F102" s="207" t="s">
        <v>3327</v>
      </c>
      <c r="G102" s="208" t="s">
        <v>1337</v>
      </c>
      <c r="H102" s="209">
        <v>1</v>
      </c>
      <c r="I102" s="210"/>
      <c r="J102" s="211">
        <f>ROUND(I102*H102,2)</f>
        <v>0</v>
      </c>
      <c r="K102" s="207" t="s">
        <v>163</v>
      </c>
      <c r="L102" s="45"/>
      <c r="M102" s="212" t="s">
        <v>19</v>
      </c>
      <c r="N102" s="213" t="s">
        <v>49</v>
      </c>
      <c r="O102" s="85"/>
      <c r="P102" s="214">
        <f>O102*H102</f>
        <v>0</v>
      </c>
      <c r="Q102" s="214">
        <v>0</v>
      </c>
      <c r="R102" s="214">
        <f>Q102*H102</f>
        <v>0</v>
      </c>
      <c r="S102" s="214">
        <v>0</v>
      </c>
      <c r="T102" s="215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3297</v>
      </c>
      <c r="AT102" s="216" t="s">
        <v>159</v>
      </c>
      <c r="AU102" s="216" t="s">
        <v>88</v>
      </c>
      <c r="AY102" s="18" t="s">
        <v>157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86</v>
      </c>
      <c r="BK102" s="217">
        <f>ROUND(I102*H102,2)</f>
        <v>0</v>
      </c>
      <c r="BL102" s="18" t="s">
        <v>3297</v>
      </c>
      <c r="BM102" s="216" t="s">
        <v>3328</v>
      </c>
    </row>
    <row r="103" s="2" customFormat="1">
      <c r="A103" s="39"/>
      <c r="B103" s="40"/>
      <c r="C103" s="41"/>
      <c r="D103" s="218" t="s">
        <v>166</v>
      </c>
      <c r="E103" s="41"/>
      <c r="F103" s="219" t="s">
        <v>3329</v>
      </c>
      <c r="G103" s="41"/>
      <c r="H103" s="41"/>
      <c r="I103" s="220"/>
      <c r="J103" s="41"/>
      <c r="K103" s="41"/>
      <c r="L103" s="45"/>
      <c r="M103" s="221"/>
      <c r="N103" s="22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166</v>
      </c>
      <c r="AU103" s="18" t="s">
        <v>88</v>
      </c>
    </row>
    <row r="104" s="2" customFormat="1">
      <c r="A104" s="39"/>
      <c r="B104" s="40"/>
      <c r="C104" s="41"/>
      <c r="D104" s="223" t="s">
        <v>168</v>
      </c>
      <c r="E104" s="41"/>
      <c r="F104" s="224" t="s">
        <v>3330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168</v>
      </c>
      <c r="AU104" s="18" t="s">
        <v>88</v>
      </c>
    </row>
    <row r="105" s="12" customFormat="1" ht="22.8" customHeight="1">
      <c r="A105" s="12"/>
      <c r="B105" s="189"/>
      <c r="C105" s="190"/>
      <c r="D105" s="191" t="s">
        <v>77</v>
      </c>
      <c r="E105" s="203" t="s">
        <v>3331</v>
      </c>
      <c r="F105" s="203" t="s">
        <v>3332</v>
      </c>
      <c r="G105" s="190"/>
      <c r="H105" s="190"/>
      <c r="I105" s="193"/>
      <c r="J105" s="204">
        <f>BK105</f>
        <v>0</v>
      </c>
      <c r="K105" s="190"/>
      <c r="L105" s="195"/>
      <c r="M105" s="196"/>
      <c r="N105" s="197"/>
      <c r="O105" s="197"/>
      <c r="P105" s="198">
        <f>SUM(P106:P108)</f>
        <v>0</v>
      </c>
      <c r="Q105" s="197"/>
      <c r="R105" s="198">
        <f>SUM(R106:R108)</f>
        <v>0</v>
      </c>
      <c r="S105" s="197"/>
      <c r="T105" s="199">
        <f>SUM(T106:T108)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0" t="s">
        <v>192</v>
      </c>
      <c r="AT105" s="201" t="s">
        <v>77</v>
      </c>
      <c r="AU105" s="201" t="s">
        <v>86</v>
      </c>
      <c r="AY105" s="200" t="s">
        <v>157</v>
      </c>
      <c r="BK105" s="202">
        <f>SUM(BK106:BK108)</f>
        <v>0</v>
      </c>
    </row>
    <row r="106" s="2" customFormat="1" ht="16.5" customHeight="1">
      <c r="A106" s="39"/>
      <c r="B106" s="40"/>
      <c r="C106" s="205" t="s">
        <v>220</v>
      </c>
      <c r="D106" s="205" t="s">
        <v>159</v>
      </c>
      <c r="E106" s="206" t="s">
        <v>3333</v>
      </c>
      <c r="F106" s="207" t="s">
        <v>3332</v>
      </c>
      <c r="G106" s="208" t="s">
        <v>1337</v>
      </c>
      <c r="H106" s="209">
        <v>1</v>
      </c>
      <c r="I106" s="210"/>
      <c r="J106" s="211">
        <f>ROUND(I106*H106,2)</f>
        <v>0</v>
      </c>
      <c r="K106" s="207" t="s">
        <v>163</v>
      </c>
      <c r="L106" s="45"/>
      <c r="M106" s="212" t="s">
        <v>19</v>
      </c>
      <c r="N106" s="213" t="s">
        <v>49</v>
      </c>
      <c r="O106" s="85"/>
      <c r="P106" s="214">
        <f>O106*H106</f>
        <v>0</v>
      </c>
      <c r="Q106" s="214">
        <v>0</v>
      </c>
      <c r="R106" s="214">
        <f>Q106*H106</f>
        <v>0</v>
      </c>
      <c r="S106" s="214">
        <v>0</v>
      </c>
      <c r="T106" s="215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6" t="s">
        <v>3297</v>
      </c>
      <c r="AT106" s="216" t="s">
        <v>159</v>
      </c>
      <c r="AU106" s="216" t="s">
        <v>88</v>
      </c>
      <c r="AY106" s="18" t="s">
        <v>157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8" t="s">
        <v>86</v>
      </c>
      <c r="BK106" s="217">
        <f>ROUND(I106*H106,2)</f>
        <v>0</v>
      </c>
      <c r="BL106" s="18" t="s">
        <v>3297</v>
      </c>
      <c r="BM106" s="216" t="s">
        <v>3334</v>
      </c>
    </row>
    <row r="107" s="2" customFormat="1">
      <c r="A107" s="39"/>
      <c r="B107" s="40"/>
      <c r="C107" s="41"/>
      <c r="D107" s="218" t="s">
        <v>166</v>
      </c>
      <c r="E107" s="41"/>
      <c r="F107" s="219" t="s">
        <v>3335</v>
      </c>
      <c r="G107" s="41"/>
      <c r="H107" s="41"/>
      <c r="I107" s="220"/>
      <c r="J107" s="41"/>
      <c r="K107" s="41"/>
      <c r="L107" s="45"/>
      <c r="M107" s="221"/>
      <c r="N107" s="222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166</v>
      </c>
      <c r="AU107" s="18" t="s">
        <v>88</v>
      </c>
    </row>
    <row r="108" s="2" customFormat="1">
      <c r="A108" s="39"/>
      <c r="B108" s="40"/>
      <c r="C108" s="41"/>
      <c r="D108" s="223" t="s">
        <v>168</v>
      </c>
      <c r="E108" s="41"/>
      <c r="F108" s="224" t="s">
        <v>3336</v>
      </c>
      <c r="G108" s="41"/>
      <c r="H108" s="41"/>
      <c r="I108" s="220"/>
      <c r="J108" s="41"/>
      <c r="K108" s="41"/>
      <c r="L108" s="45"/>
      <c r="M108" s="221"/>
      <c r="N108" s="22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168</v>
      </c>
      <c r="AU108" s="18" t="s">
        <v>88</v>
      </c>
    </row>
    <row r="109" s="12" customFormat="1" ht="22.8" customHeight="1">
      <c r="A109" s="12"/>
      <c r="B109" s="189"/>
      <c r="C109" s="190"/>
      <c r="D109" s="191" t="s">
        <v>77</v>
      </c>
      <c r="E109" s="203" t="s">
        <v>3337</v>
      </c>
      <c r="F109" s="203" t="s">
        <v>3338</v>
      </c>
      <c r="G109" s="190"/>
      <c r="H109" s="190"/>
      <c r="I109" s="193"/>
      <c r="J109" s="204">
        <f>BK109</f>
        <v>0</v>
      </c>
      <c r="K109" s="190"/>
      <c r="L109" s="195"/>
      <c r="M109" s="196"/>
      <c r="N109" s="197"/>
      <c r="O109" s="197"/>
      <c r="P109" s="198">
        <f>SUM(P110:P112)</f>
        <v>0</v>
      </c>
      <c r="Q109" s="197"/>
      <c r="R109" s="198">
        <f>SUM(R110:R112)</f>
        <v>0</v>
      </c>
      <c r="S109" s="197"/>
      <c r="T109" s="199">
        <f>SUM(T110:T112)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0" t="s">
        <v>192</v>
      </c>
      <c r="AT109" s="201" t="s">
        <v>77</v>
      </c>
      <c r="AU109" s="201" t="s">
        <v>86</v>
      </c>
      <c r="AY109" s="200" t="s">
        <v>157</v>
      </c>
      <c r="BK109" s="202">
        <f>SUM(BK110:BK112)</f>
        <v>0</v>
      </c>
    </row>
    <row r="110" s="2" customFormat="1" ht="16.5" customHeight="1">
      <c r="A110" s="39"/>
      <c r="B110" s="40"/>
      <c r="C110" s="205" t="s">
        <v>228</v>
      </c>
      <c r="D110" s="205" t="s">
        <v>159</v>
      </c>
      <c r="E110" s="206" t="s">
        <v>3339</v>
      </c>
      <c r="F110" s="207" t="s">
        <v>3340</v>
      </c>
      <c r="G110" s="208" t="s">
        <v>1337</v>
      </c>
      <c r="H110" s="209">
        <v>1</v>
      </c>
      <c r="I110" s="210"/>
      <c r="J110" s="211">
        <f>ROUND(I110*H110,2)</f>
        <v>0</v>
      </c>
      <c r="K110" s="207" t="s">
        <v>163</v>
      </c>
      <c r="L110" s="45"/>
      <c r="M110" s="212" t="s">
        <v>19</v>
      </c>
      <c r="N110" s="213" t="s">
        <v>49</v>
      </c>
      <c r="O110" s="85"/>
      <c r="P110" s="214">
        <f>O110*H110</f>
        <v>0</v>
      </c>
      <c r="Q110" s="214">
        <v>0</v>
      </c>
      <c r="R110" s="214">
        <f>Q110*H110</f>
        <v>0</v>
      </c>
      <c r="S110" s="214">
        <v>0</v>
      </c>
      <c r="T110" s="21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3297</v>
      </c>
      <c r="AT110" s="216" t="s">
        <v>159</v>
      </c>
      <c r="AU110" s="216" t="s">
        <v>88</v>
      </c>
      <c r="AY110" s="18" t="s">
        <v>157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86</v>
      </c>
      <c r="BK110" s="217">
        <f>ROUND(I110*H110,2)</f>
        <v>0</v>
      </c>
      <c r="BL110" s="18" t="s">
        <v>3297</v>
      </c>
      <c r="BM110" s="216" t="s">
        <v>3341</v>
      </c>
    </row>
    <row r="111" s="2" customFormat="1">
      <c r="A111" s="39"/>
      <c r="B111" s="40"/>
      <c r="C111" s="41"/>
      <c r="D111" s="218" t="s">
        <v>166</v>
      </c>
      <c r="E111" s="41"/>
      <c r="F111" s="219" t="s">
        <v>3342</v>
      </c>
      <c r="G111" s="41"/>
      <c r="H111" s="41"/>
      <c r="I111" s="220"/>
      <c r="J111" s="41"/>
      <c r="K111" s="41"/>
      <c r="L111" s="45"/>
      <c r="M111" s="221"/>
      <c r="N111" s="222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166</v>
      </c>
      <c r="AU111" s="18" t="s">
        <v>88</v>
      </c>
    </row>
    <row r="112" s="2" customFormat="1">
      <c r="A112" s="39"/>
      <c r="B112" s="40"/>
      <c r="C112" s="41"/>
      <c r="D112" s="223" t="s">
        <v>168</v>
      </c>
      <c r="E112" s="41"/>
      <c r="F112" s="224" t="s">
        <v>3343</v>
      </c>
      <c r="G112" s="41"/>
      <c r="H112" s="41"/>
      <c r="I112" s="220"/>
      <c r="J112" s="41"/>
      <c r="K112" s="41"/>
      <c r="L112" s="45"/>
      <c r="M112" s="260"/>
      <c r="N112" s="261"/>
      <c r="O112" s="262"/>
      <c r="P112" s="262"/>
      <c r="Q112" s="262"/>
      <c r="R112" s="262"/>
      <c r="S112" s="262"/>
      <c r="T112" s="263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168</v>
      </c>
      <c r="AU112" s="18" t="s">
        <v>88</v>
      </c>
    </row>
    <row r="113" s="2" customFormat="1" ht="6.96" customHeight="1">
      <c r="A113" s="39"/>
      <c r="B113" s="60"/>
      <c r="C113" s="61"/>
      <c r="D113" s="61"/>
      <c r="E113" s="61"/>
      <c r="F113" s="61"/>
      <c r="G113" s="61"/>
      <c r="H113" s="61"/>
      <c r="I113" s="61"/>
      <c r="J113" s="61"/>
      <c r="K113" s="61"/>
      <c r="L113" s="45"/>
      <c r="M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</sheetData>
  <sheetProtection sheet="1" autoFilter="0" formatColumns="0" formatRows="0" objects="1" scenarios="1" spinCount="100000" saltValue="Zi6qN8kCzLaZ1FXuCJyc+Q7Ln5UC3tKzcrH01xipbQ3yV6CgP0N4vi3Hyr8/jL0aDfytuL2nBlNz6TLjvJOTjw==" hashValue="eMgEYnmC4oJD7Q93j9nNWuN78hayFTkWb1tkmk9xAHsO1D2vict0e6k4SOy5ePL1E32/WXKBk7hGAHzPImOTJA==" algorithmName="SHA-512" password="CC35"/>
  <autoFilter ref="C82:K112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5_01/012164000"/>
    <hyperlink ref="F89" r:id="rId2" display="https://podminky.urs.cz/item/CS_URS_2025_01/012234000"/>
    <hyperlink ref="F91" r:id="rId3" display="https://podminky.urs.cz/item/CS_URS_2025_01/012344000"/>
    <hyperlink ref="F93" r:id="rId4" display="https://podminky.urs.cz/item/CS_URS_2025_01/012414000"/>
    <hyperlink ref="F96" r:id="rId5" display="https://podminky.urs.cz/item/CS_URS_2025_01/012434000"/>
    <hyperlink ref="F98" r:id="rId6" display="https://podminky.urs.cz/item/CS_URS_2025_01/012444000"/>
    <hyperlink ref="F100" r:id="rId7" display="https://podminky.urs.cz/item/CS_URS_2025_01/013254000"/>
    <hyperlink ref="F103" r:id="rId8" display="https://podminky.urs.cz/item/CS_URS_2025_01/013294000"/>
    <hyperlink ref="F107" r:id="rId9" display="https://podminky.urs.cz/item/CS_URS_2025_01/030001000"/>
    <hyperlink ref="F111" r:id="rId10" display="https://podminky.urs.cz/item/CS_URS_2025_01/0751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8" customWidth="1"/>
    <col min="2" max="2" width="1.667969" style="268" customWidth="1"/>
    <col min="3" max="4" width="5" style="268" customWidth="1"/>
    <col min="5" max="5" width="11.66016" style="268" customWidth="1"/>
    <col min="6" max="6" width="9.160156" style="268" customWidth="1"/>
    <col min="7" max="7" width="5" style="268" customWidth="1"/>
    <col min="8" max="8" width="77.83203" style="268" customWidth="1"/>
    <col min="9" max="10" width="20" style="268" customWidth="1"/>
    <col min="11" max="11" width="1.667969" style="268" customWidth="1"/>
  </cols>
  <sheetData>
    <row r="1" s="1" customFormat="1" ht="37.5" customHeight="1"/>
    <row r="2" s="1" customFormat="1" ht="7.5" customHeight="1">
      <c r="B2" s="269"/>
      <c r="C2" s="270"/>
      <c r="D2" s="270"/>
      <c r="E2" s="270"/>
      <c r="F2" s="270"/>
      <c r="G2" s="270"/>
      <c r="H2" s="270"/>
      <c r="I2" s="270"/>
      <c r="J2" s="270"/>
      <c r="K2" s="271"/>
    </row>
    <row r="3" s="15" customFormat="1" ht="45" customHeight="1">
      <c r="B3" s="272"/>
      <c r="C3" s="273" t="s">
        <v>3344</v>
      </c>
      <c r="D3" s="273"/>
      <c r="E3" s="273"/>
      <c r="F3" s="273"/>
      <c r="G3" s="273"/>
      <c r="H3" s="273"/>
      <c r="I3" s="273"/>
      <c r="J3" s="273"/>
      <c r="K3" s="274"/>
    </row>
    <row r="4" s="1" customFormat="1" ht="25.5" customHeight="1">
      <c r="B4" s="275"/>
      <c r="C4" s="276" t="s">
        <v>3345</v>
      </c>
      <c r="D4" s="276"/>
      <c r="E4" s="276"/>
      <c r="F4" s="276"/>
      <c r="G4" s="276"/>
      <c r="H4" s="276"/>
      <c r="I4" s="276"/>
      <c r="J4" s="276"/>
      <c r="K4" s="277"/>
    </row>
    <row r="5" s="1" customFormat="1" ht="5.25" customHeight="1">
      <c r="B5" s="275"/>
      <c r="C5" s="278"/>
      <c r="D5" s="278"/>
      <c r="E5" s="278"/>
      <c r="F5" s="278"/>
      <c r="G5" s="278"/>
      <c r="H5" s="278"/>
      <c r="I5" s="278"/>
      <c r="J5" s="278"/>
      <c r="K5" s="277"/>
    </row>
    <row r="6" s="1" customFormat="1" ht="15" customHeight="1">
      <c r="B6" s="275"/>
      <c r="C6" s="279" t="s">
        <v>3346</v>
      </c>
      <c r="D6" s="279"/>
      <c r="E6" s="279"/>
      <c r="F6" s="279"/>
      <c r="G6" s="279"/>
      <c r="H6" s="279"/>
      <c r="I6" s="279"/>
      <c r="J6" s="279"/>
      <c r="K6" s="277"/>
    </row>
    <row r="7" s="1" customFormat="1" ht="15" customHeight="1">
      <c r="B7" s="280"/>
      <c r="C7" s="279" t="s">
        <v>3347</v>
      </c>
      <c r="D7" s="279"/>
      <c r="E7" s="279"/>
      <c r="F7" s="279"/>
      <c r="G7" s="279"/>
      <c r="H7" s="279"/>
      <c r="I7" s="279"/>
      <c r="J7" s="279"/>
      <c r="K7" s="277"/>
    </row>
    <row r="8" s="1" customFormat="1" ht="12.75" customHeight="1">
      <c r="B8" s="280"/>
      <c r="C8" s="279"/>
      <c r="D8" s="279"/>
      <c r="E8" s="279"/>
      <c r="F8" s="279"/>
      <c r="G8" s="279"/>
      <c r="H8" s="279"/>
      <c r="I8" s="279"/>
      <c r="J8" s="279"/>
      <c r="K8" s="277"/>
    </row>
    <row r="9" s="1" customFormat="1" ht="15" customHeight="1">
      <c r="B9" s="280"/>
      <c r="C9" s="279" t="s">
        <v>3348</v>
      </c>
      <c r="D9" s="279"/>
      <c r="E9" s="279"/>
      <c r="F9" s="279"/>
      <c r="G9" s="279"/>
      <c r="H9" s="279"/>
      <c r="I9" s="279"/>
      <c r="J9" s="279"/>
      <c r="K9" s="277"/>
    </row>
    <row r="10" s="1" customFormat="1" ht="15" customHeight="1">
      <c r="B10" s="280"/>
      <c r="C10" s="279"/>
      <c r="D10" s="279" t="s">
        <v>3349</v>
      </c>
      <c r="E10" s="279"/>
      <c r="F10" s="279"/>
      <c r="G10" s="279"/>
      <c r="H10" s="279"/>
      <c r="I10" s="279"/>
      <c r="J10" s="279"/>
      <c r="K10" s="277"/>
    </row>
    <row r="11" s="1" customFormat="1" ht="15" customHeight="1">
      <c r="B11" s="280"/>
      <c r="C11" s="281"/>
      <c r="D11" s="279" t="s">
        <v>3350</v>
      </c>
      <c r="E11" s="279"/>
      <c r="F11" s="279"/>
      <c r="G11" s="279"/>
      <c r="H11" s="279"/>
      <c r="I11" s="279"/>
      <c r="J11" s="279"/>
      <c r="K11" s="277"/>
    </row>
    <row r="12" s="1" customFormat="1" ht="15" customHeight="1">
      <c r="B12" s="280"/>
      <c r="C12" s="281"/>
      <c r="D12" s="279"/>
      <c r="E12" s="279"/>
      <c r="F12" s="279"/>
      <c r="G12" s="279"/>
      <c r="H12" s="279"/>
      <c r="I12" s="279"/>
      <c r="J12" s="279"/>
      <c r="K12" s="277"/>
    </row>
    <row r="13" s="1" customFormat="1" ht="15" customHeight="1">
      <c r="B13" s="280"/>
      <c r="C13" s="281"/>
      <c r="D13" s="282" t="s">
        <v>3351</v>
      </c>
      <c r="E13" s="279"/>
      <c r="F13" s="279"/>
      <c r="G13" s="279"/>
      <c r="H13" s="279"/>
      <c r="I13" s="279"/>
      <c r="J13" s="279"/>
      <c r="K13" s="277"/>
    </row>
    <row r="14" s="1" customFormat="1" ht="12.75" customHeight="1">
      <c r="B14" s="280"/>
      <c r="C14" s="281"/>
      <c r="D14" s="281"/>
      <c r="E14" s="281"/>
      <c r="F14" s="281"/>
      <c r="G14" s="281"/>
      <c r="H14" s="281"/>
      <c r="I14" s="281"/>
      <c r="J14" s="281"/>
      <c r="K14" s="277"/>
    </row>
    <row r="15" s="1" customFormat="1" ht="15" customHeight="1">
      <c r="B15" s="280"/>
      <c r="C15" s="281"/>
      <c r="D15" s="279" t="s">
        <v>3352</v>
      </c>
      <c r="E15" s="279"/>
      <c r="F15" s="279"/>
      <c r="G15" s="279"/>
      <c r="H15" s="279"/>
      <c r="I15" s="279"/>
      <c r="J15" s="279"/>
      <c r="K15" s="277"/>
    </row>
    <row r="16" s="1" customFormat="1" ht="15" customHeight="1">
      <c r="B16" s="280"/>
      <c r="C16" s="281"/>
      <c r="D16" s="279" t="s">
        <v>3353</v>
      </c>
      <c r="E16" s="279"/>
      <c r="F16" s="279"/>
      <c r="G16" s="279"/>
      <c r="H16" s="279"/>
      <c r="I16" s="279"/>
      <c r="J16" s="279"/>
      <c r="K16" s="277"/>
    </row>
    <row r="17" s="1" customFormat="1" ht="15" customHeight="1">
      <c r="B17" s="280"/>
      <c r="C17" s="281"/>
      <c r="D17" s="279" t="s">
        <v>3354</v>
      </c>
      <c r="E17" s="279"/>
      <c r="F17" s="279"/>
      <c r="G17" s="279"/>
      <c r="H17" s="279"/>
      <c r="I17" s="279"/>
      <c r="J17" s="279"/>
      <c r="K17" s="277"/>
    </row>
    <row r="18" s="1" customFormat="1" ht="15" customHeight="1">
      <c r="B18" s="280"/>
      <c r="C18" s="281"/>
      <c r="D18" s="281"/>
      <c r="E18" s="283" t="s">
        <v>85</v>
      </c>
      <c r="F18" s="279" t="s">
        <v>3355</v>
      </c>
      <c r="G18" s="279"/>
      <c r="H18" s="279"/>
      <c r="I18" s="279"/>
      <c r="J18" s="279"/>
      <c r="K18" s="277"/>
    </row>
    <row r="19" s="1" customFormat="1" ht="15" customHeight="1">
      <c r="B19" s="280"/>
      <c r="C19" s="281"/>
      <c r="D19" s="281"/>
      <c r="E19" s="283" t="s">
        <v>3356</v>
      </c>
      <c r="F19" s="279" t="s">
        <v>3357</v>
      </c>
      <c r="G19" s="279"/>
      <c r="H19" s="279"/>
      <c r="I19" s="279"/>
      <c r="J19" s="279"/>
      <c r="K19" s="277"/>
    </row>
    <row r="20" s="1" customFormat="1" ht="15" customHeight="1">
      <c r="B20" s="280"/>
      <c r="C20" s="281"/>
      <c r="D20" s="281"/>
      <c r="E20" s="283" t="s">
        <v>3358</v>
      </c>
      <c r="F20" s="279" t="s">
        <v>3359</v>
      </c>
      <c r="G20" s="279"/>
      <c r="H20" s="279"/>
      <c r="I20" s="279"/>
      <c r="J20" s="279"/>
      <c r="K20" s="277"/>
    </row>
    <row r="21" s="1" customFormat="1" ht="15" customHeight="1">
      <c r="B21" s="280"/>
      <c r="C21" s="281"/>
      <c r="D21" s="281"/>
      <c r="E21" s="283" t="s">
        <v>98</v>
      </c>
      <c r="F21" s="279" t="s">
        <v>99</v>
      </c>
      <c r="G21" s="279"/>
      <c r="H21" s="279"/>
      <c r="I21" s="279"/>
      <c r="J21" s="279"/>
      <c r="K21" s="277"/>
    </row>
    <row r="22" s="1" customFormat="1" ht="15" customHeight="1">
      <c r="B22" s="280"/>
      <c r="C22" s="281"/>
      <c r="D22" s="281"/>
      <c r="E22" s="283" t="s">
        <v>3360</v>
      </c>
      <c r="F22" s="279" t="s">
        <v>3361</v>
      </c>
      <c r="G22" s="279"/>
      <c r="H22" s="279"/>
      <c r="I22" s="279"/>
      <c r="J22" s="279"/>
      <c r="K22" s="277"/>
    </row>
    <row r="23" s="1" customFormat="1" ht="15" customHeight="1">
      <c r="B23" s="280"/>
      <c r="C23" s="281"/>
      <c r="D23" s="281"/>
      <c r="E23" s="283" t="s">
        <v>3362</v>
      </c>
      <c r="F23" s="279" t="s">
        <v>3363</v>
      </c>
      <c r="G23" s="279"/>
      <c r="H23" s="279"/>
      <c r="I23" s="279"/>
      <c r="J23" s="279"/>
      <c r="K23" s="277"/>
    </row>
    <row r="24" s="1" customFormat="1" ht="12.75" customHeight="1">
      <c r="B24" s="280"/>
      <c r="C24" s="281"/>
      <c r="D24" s="281"/>
      <c r="E24" s="281"/>
      <c r="F24" s="281"/>
      <c r="G24" s="281"/>
      <c r="H24" s="281"/>
      <c r="I24" s="281"/>
      <c r="J24" s="281"/>
      <c r="K24" s="277"/>
    </row>
    <row r="25" s="1" customFormat="1" ht="15" customHeight="1">
      <c r="B25" s="280"/>
      <c r="C25" s="279" t="s">
        <v>3364</v>
      </c>
      <c r="D25" s="279"/>
      <c r="E25" s="279"/>
      <c r="F25" s="279"/>
      <c r="G25" s="279"/>
      <c r="H25" s="279"/>
      <c r="I25" s="279"/>
      <c r="J25" s="279"/>
      <c r="K25" s="277"/>
    </row>
    <row r="26" s="1" customFormat="1" ht="15" customHeight="1">
      <c r="B26" s="280"/>
      <c r="C26" s="279" t="s">
        <v>3365</v>
      </c>
      <c r="D26" s="279"/>
      <c r="E26" s="279"/>
      <c r="F26" s="279"/>
      <c r="G26" s="279"/>
      <c r="H26" s="279"/>
      <c r="I26" s="279"/>
      <c r="J26" s="279"/>
      <c r="K26" s="277"/>
    </row>
    <row r="27" s="1" customFormat="1" ht="15" customHeight="1">
      <c r="B27" s="280"/>
      <c r="C27" s="279"/>
      <c r="D27" s="279" t="s">
        <v>3366</v>
      </c>
      <c r="E27" s="279"/>
      <c r="F27" s="279"/>
      <c r="G27" s="279"/>
      <c r="H27" s="279"/>
      <c r="I27" s="279"/>
      <c r="J27" s="279"/>
      <c r="K27" s="277"/>
    </row>
    <row r="28" s="1" customFormat="1" ht="15" customHeight="1">
      <c r="B28" s="280"/>
      <c r="C28" s="281"/>
      <c r="D28" s="279" t="s">
        <v>3367</v>
      </c>
      <c r="E28" s="279"/>
      <c r="F28" s="279"/>
      <c r="G28" s="279"/>
      <c r="H28" s="279"/>
      <c r="I28" s="279"/>
      <c r="J28" s="279"/>
      <c r="K28" s="277"/>
    </row>
    <row r="29" s="1" customFormat="1" ht="12.75" customHeight="1">
      <c r="B29" s="280"/>
      <c r="C29" s="281"/>
      <c r="D29" s="281"/>
      <c r="E29" s="281"/>
      <c r="F29" s="281"/>
      <c r="G29" s="281"/>
      <c r="H29" s="281"/>
      <c r="I29" s="281"/>
      <c r="J29" s="281"/>
      <c r="K29" s="277"/>
    </row>
    <row r="30" s="1" customFormat="1" ht="15" customHeight="1">
      <c r="B30" s="280"/>
      <c r="C30" s="281"/>
      <c r="D30" s="279" t="s">
        <v>3368</v>
      </c>
      <c r="E30" s="279"/>
      <c r="F30" s="279"/>
      <c r="G30" s="279"/>
      <c r="H30" s="279"/>
      <c r="I30" s="279"/>
      <c r="J30" s="279"/>
      <c r="K30" s="277"/>
    </row>
    <row r="31" s="1" customFormat="1" ht="15" customHeight="1">
      <c r="B31" s="280"/>
      <c r="C31" s="281"/>
      <c r="D31" s="279" t="s">
        <v>3369</v>
      </c>
      <c r="E31" s="279"/>
      <c r="F31" s="279"/>
      <c r="G31" s="279"/>
      <c r="H31" s="279"/>
      <c r="I31" s="279"/>
      <c r="J31" s="279"/>
      <c r="K31" s="277"/>
    </row>
    <row r="32" s="1" customFormat="1" ht="12.75" customHeight="1">
      <c r="B32" s="280"/>
      <c r="C32" s="281"/>
      <c r="D32" s="281"/>
      <c r="E32" s="281"/>
      <c r="F32" s="281"/>
      <c r="G32" s="281"/>
      <c r="H32" s="281"/>
      <c r="I32" s="281"/>
      <c r="J32" s="281"/>
      <c r="K32" s="277"/>
    </row>
    <row r="33" s="1" customFormat="1" ht="15" customHeight="1">
      <c r="B33" s="280"/>
      <c r="C33" s="281"/>
      <c r="D33" s="279" t="s">
        <v>3370</v>
      </c>
      <c r="E33" s="279"/>
      <c r="F33" s="279"/>
      <c r="G33" s="279"/>
      <c r="H33" s="279"/>
      <c r="I33" s="279"/>
      <c r="J33" s="279"/>
      <c r="K33" s="277"/>
    </row>
    <row r="34" s="1" customFormat="1" ht="15" customHeight="1">
      <c r="B34" s="280"/>
      <c r="C34" s="281"/>
      <c r="D34" s="279" t="s">
        <v>3371</v>
      </c>
      <c r="E34" s="279"/>
      <c r="F34" s="279"/>
      <c r="G34" s="279"/>
      <c r="H34" s="279"/>
      <c r="I34" s="279"/>
      <c r="J34" s="279"/>
      <c r="K34" s="277"/>
    </row>
    <row r="35" s="1" customFormat="1" ht="15" customHeight="1">
      <c r="B35" s="280"/>
      <c r="C35" s="281"/>
      <c r="D35" s="279" t="s">
        <v>3372</v>
      </c>
      <c r="E35" s="279"/>
      <c r="F35" s="279"/>
      <c r="G35" s="279"/>
      <c r="H35" s="279"/>
      <c r="I35" s="279"/>
      <c r="J35" s="279"/>
      <c r="K35" s="277"/>
    </row>
    <row r="36" s="1" customFormat="1" ht="15" customHeight="1">
      <c r="B36" s="280"/>
      <c r="C36" s="281"/>
      <c r="D36" s="279"/>
      <c r="E36" s="282" t="s">
        <v>143</v>
      </c>
      <c r="F36" s="279"/>
      <c r="G36" s="279" t="s">
        <v>3373</v>
      </c>
      <c r="H36" s="279"/>
      <c r="I36" s="279"/>
      <c r="J36" s="279"/>
      <c r="K36" s="277"/>
    </row>
    <row r="37" s="1" customFormat="1" ht="30.75" customHeight="1">
      <c r="B37" s="280"/>
      <c r="C37" s="281"/>
      <c r="D37" s="279"/>
      <c r="E37" s="282" t="s">
        <v>3374</v>
      </c>
      <c r="F37" s="279"/>
      <c r="G37" s="279" t="s">
        <v>3375</v>
      </c>
      <c r="H37" s="279"/>
      <c r="I37" s="279"/>
      <c r="J37" s="279"/>
      <c r="K37" s="277"/>
    </row>
    <row r="38" s="1" customFormat="1" ht="15" customHeight="1">
      <c r="B38" s="280"/>
      <c r="C38" s="281"/>
      <c r="D38" s="279"/>
      <c r="E38" s="282" t="s">
        <v>59</v>
      </c>
      <c r="F38" s="279"/>
      <c r="G38" s="279" t="s">
        <v>3376</v>
      </c>
      <c r="H38" s="279"/>
      <c r="I38" s="279"/>
      <c r="J38" s="279"/>
      <c r="K38" s="277"/>
    </row>
    <row r="39" s="1" customFormat="1" ht="15" customHeight="1">
      <c r="B39" s="280"/>
      <c r="C39" s="281"/>
      <c r="D39" s="279"/>
      <c r="E39" s="282" t="s">
        <v>60</v>
      </c>
      <c r="F39" s="279"/>
      <c r="G39" s="279" t="s">
        <v>3377</v>
      </c>
      <c r="H39" s="279"/>
      <c r="I39" s="279"/>
      <c r="J39" s="279"/>
      <c r="K39" s="277"/>
    </row>
    <row r="40" s="1" customFormat="1" ht="15" customHeight="1">
      <c r="B40" s="280"/>
      <c r="C40" s="281"/>
      <c r="D40" s="279"/>
      <c r="E40" s="282" t="s">
        <v>144</v>
      </c>
      <c r="F40" s="279"/>
      <c r="G40" s="279" t="s">
        <v>3378</v>
      </c>
      <c r="H40" s="279"/>
      <c r="I40" s="279"/>
      <c r="J40" s="279"/>
      <c r="K40" s="277"/>
    </row>
    <row r="41" s="1" customFormat="1" ht="15" customHeight="1">
      <c r="B41" s="280"/>
      <c r="C41" s="281"/>
      <c r="D41" s="279"/>
      <c r="E41" s="282" t="s">
        <v>145</v>
      </c>
      <c r="F41" s="279"/>
      <c r="G41" s="279" t="s">
        <v>3379</v>
      </c>
      <c r="H41" s="279"/>
      <c r="I41" s="279"/>
      <c r="J41" s="279"/>
      <c r="K41" s="277"/>
    </row>
    <row r="42" s="1" customFormat="1" ht="15" customHeight="1">
      <c r="B42" s="280"/>
      <c r="C42" s="281"/>
      <c r="D42" s="279"/>
      <c r="E42" s="282" t="s">
        <v>3380</v>
      </c>
      <c r="F42" s="279"/>
      <c r="G42" s="279" t="s">
        <v>3381</v>
      </c>
      <c r="H42" s="279"/>
      <c r="I42" s="279"/>
      <c r="J42" s="279"/>
      <c r="K42" s="277"/>
    </row>
    <row r="43" s="1" customFormat="1" ht="15" customHeight="1">
      <c r="B43" s="280"/>
      <c r="C43" s="281"/>
      <c r="D43" s="279"/>
      <c r="E43" s="282"/>
      <c r="F43" s="279"/>
      <c r="G43" s="279" t="s">
        <v>3382</v>
      </c>
      <c r="H43" s="279"/>
      <c r="I43" s="279"/>
      <c r="J43" s="279"/>
      <c r="K43" s="277"/>
    </row>
    <row r="44" s="1" customFormat="1" ht="15" customHeight="1">
      <c r="B44" s="280"/>
      <c r="C44" s="281"/>
      <c r="D44" s="279"/>
      <c r="E44" s="282" t="s">
        <v>3383</v>
      </c>
      <c r="F44" s="279"/>
      <c r="G44" s="279" t="s">
        <v>3384</v>
      </c>
      <c r="H44" s="279"/>
      <c r="I44" s="279"/>
      <c r="J44" s="279"/>
      <c r="K44" s="277"/>
    </row>
    <row r="45" s="1" customFormat="1" ht="15" customHeight="1">
      <c r="B45" s="280"/>
      <c r="C45" s="281"/>
      <c r="D45" s="279"/>
      <c r="E45" s="282" t="s">
        <v>147</v>
      </c>
      <c r="F45" s="279"/>
      <c r="G45" s="279" t="s">
        <v>3385</v>
      </c>
      <c r="H45" s="279"/>
      <c r="I45" s="279"/>
      <c r="J45" s="279"/>
      <c r="K45" s="277"/>
    </row>
    <row r="46" s="1" customFormat="1" ht="12.75" customHeight="1">
      <c r="B46" s="280"/>
      <c r="C46" s="281"/>
      <c r="D46" s="279"/>
      <c r="E46" s="279"/>
      <c r="F46" s="279"/>
      <c r="G46" s="279"/>
      <c r="H46" s="279"/>
      <c r="I46" s="279"/>
      <c r="J46" s="279"/>
      <c r="K46" s="277"/>
    </row>
    <row r="47" s="1" customFormat="1" ht="15" customHeight="1">
      <c r="B47" s="280"/>
      <c r="C47" s="281"/>
      <c r="D47" s="279" t="s">
        <v>3386</v>
      </c>
      <c r="E47" s="279"/>
      <c r="F47" s="279"/>
      <c r="G47" s="279"/>
      <c r="H47" s="279"/>
      <c r="I47" s="279"/>
      <c r="J47" s="279"/>
      <c r="K47" s="277"/>
    </row>
    <row r="48" s="1" customFormat="1" ht="15" customHeight="1">
      <c r="B48" s="280"/>
      <c r="C48" s="281"/>
      <c r="D48" s="281"/>
      <c r="E48" s="279" t="s">
        <v>3387</v>
      </c>
      <c r="F48" s="279"/>
      <c r="G48" s="279"/>
      <c r="H48" s="279"/>
      <c r="I48" s="279"/>
      <c r="J48" s="279"/>
      <c r="K48" s="277"/>
    </row>
    <row r="49" s="1" customFormat="1" ht="15" customHeight="1">
      <c r="B49" s="280"/>
      <c r="C49" s="281"/>
      <c r="D49" s="281"/>
      <c r="E49" s="279" t="s">
        <v>3388</v>
      </c>
      <c r="F49" s="279"/>
      <c r="G49" s="279"/>
      <c r="H49" s="279"/>
      <c r="I49" s="279"/>
      <c r="J49" s="279"/>
      <c r="K49" s="277"/>
    </row>
    <row r="50" s="1" customFormat="1" ht="15" customHeight="1">
      <c r="B50" s="280"/>
      <c r="C50" s="281"/>
      <c r="D50" s="281"/>
      <c r="E50" s="279" t="s">
        <v>3389</v>
      </c>
      <c r="F50" s="279"/>
      <c r="G50" s="279"/>
      <c r="H50" s="279"/>
      <c r="I50" s="279"/>
      <c r="J50" s="279"/>
      <c r="K50" s="277"/>
    </row>
    <row r="51" s="1" customFormat="1" ht="15" customHeight="1">
      <c r="B51" s="280"/>
      <c r="C51" s="281"/>
      <c r="D51" s="279" t="s">
        <v>3390</v>
      </c>
      <c r="E51" s="279"/>
      <c r="F51" s="279"/>
      <c r="G51" s="279"/>
      <c r="H51" s="279"/>
      <c r="I51" s="279"/>
      <c r="J51" s="279"/>
      <c r="K51" s="277"/>
    </row>
    <row r="52" s="1" customFormat="1" ht="25.5" customHeight="1">
      <c r="B52" s="275"/>
      <c r="C52" s="276" t="s">
        <v>3391</v>
      </c>
      <c r="D52" s="276"/>
      <c r="E52" s="276"/>
      <c r="F52" s="276"/>
      <c r="G52" s="276"/>
      <c r="H52" s="276"/>
      <c r="I52" s="276"/>
      <c r="J52" s="276"/>
      <c r="K52" s="277"/>
    </row>
    <row r="53" s="1" customFormat="1" ht="5.25" customHeight="1">
      <c r="B53" s="275"/>
      <c r="C53" s="278"/>
      <c r="D53" s="278"/>
      <c r="E53" s="278"/>
      <c r="F53" s="278"/>
      <c r="G53" s="278"/>
      <c r="H53" s="278"/>
      <c r="I53" s="278"/>
      <c r="J53" s="278"/>
      <c r="K53" s="277"/>
    </row>
    <row r="54" s="1" customFormat="1" ht="15" customHeight="1">
      <c r="B54" s="275"/>
      <c r="C54" s="279" t="s">
        <v>3392</v>
      </c>
      <c r="D54" s="279"/>
      <c r="E54" s="279"/>
      <c r="F54" s="279"/>
      <c r="G54" s="279"/>
      <c r="H54" s="279"/>
      <c r="I54" s="279"/>
      <c r="J54" s="279"/>
      <c r="K54" s="277"/>
    </row>
    <row r="55" s="1" customFormat="1" ht="15" customHeight="1">
      <c r="B55" s="275"/>
      <c r="C55" s="279" t="s">
        <v>3393</v>
      </c>
      <c r="D55" s="279"/>
      <c r="E55" s="279"/>
      <c r="F55" s="279"/>
      <c r="G55" s="279"/>
      <c r="H55" s="279"/>
      <c r="I55" s="279"/>
      <c r="J55" s="279"/>
      <c r="K55" s="277"/>
    </row>
    <row r="56" s="1" customFormat="1" ht="12.75" customHeight="1">
      <c r="B56" s="275"/>
      <c r="C56" s="279"/>
      <c r="D56" s="279"/>
      <c r="E56" s="279"/>
      <c r="F56" s="279"/>
      <c r="G56" s="279"/>
      <c r="H56" s="279"/>
      <c r="I56" s="279"/>
      <c r="J56" s="279"/>
      <c r="K56" s="277"/>
    </row>
    <row r="57" s="1" customFormat="1" ht="15" customHeight="1">
      <c r="B57" s="275"/>
      <c r="C57" s="279" t="s">
        <v>3394</v>
      </c>
      <c r="D57" s="279"/>
      <c r="E57" s="279"/>
      <c r="F57" s="279"/>
      <c r="G57" s="279"/>
      <c r="H57" s="279"/>
      <c r="I57" s="279"/>
      <c r="J57" s="279"/>
      <c r="K57" s="277"/>
    </row>
    <row r="58" s="1" customFormat="1" ht="15" customHeight="1">
      <c r="B58" s="275"/>
      <c r="C58" s="281"/>
      <c r="D58" s="279" t="s">
        <v>3395</v>
      </c>
      <c r="E58" s="279"/>
      <c r="F58" s="279"/>
      <c r="G58" s="279"/>
      <c r="H58" s="279"/>
      <c r="I58" s="279"/>
      <c r="J58" s="279"/>
      <c r="K58" s="277"/>
    </row>
    <row r="59" s="1" customFormat="1" ht="15" customHeight="1">
      <c r="B59" s="275"/>
      <c r="C59" s="281"/>
      <c r="D59" s="279" t="s">
        <v>3396</v>
      </c>
      <c r="E59" s="279"/>
      <c r="F59" s="279"/>
      <c r="G59" s="279"/>
      <c r="H59" s="279"/>
      <c r="I59" s="279"/>
      <c r="J59" s="279"/>
      <c r="K59" s="277"/>
    </row>
    <row r="60" s="1" customFormat="1" ht="15" customHeight="1">
      <c r="B60" s="275"/>
      <c r="C60" s="281"/>
      <c r="D60" s="279" t="s">
        <v>3397</v>
      </c>
      <c r="E60" s="279"/>
      <c r="F60" s="279"/>
      <c r="G60" s="279"/>
      <c r="H60" s="279"/>
      <c r="I60" s="279"/>
      <c r="J60" s="279"/>
      <c r="K60" s="277"/>
    </row>
    <row r="61" s="1" customFormat="1" ht="15" customHeight="1">
      <c r="B61" s="275"/>
      <c r="C61" s="281"/>
      <c r="D61" s="279" t="s">
        <v>3398</v>
      </c>
      <c r="E61" s="279"/>
      <c r="F61" s="279"/>
      <c r="G61" s="279"/>
      <c r="H61" s="279"/>
      <c r="I61" s="279"/>
      <c r="J61" s="279"/>
      <c r="K61" s="277"/>
    </row>
    <row r="62" s="1" customFormat="1" ht="15" customHeight="1">
      <c r="B62" s="275"/>
      <c r="C62" s="281"/>
      <c r="D62" s="284" t="s">
        <v>3399</v>
      </c>
      <c r="E62" s="284"/>
      <c r="F62" s="284"/>
      <c r="G62" s="284"/>
      <c r="H62" s="284"/>
      <c r="I62" s="284"/>
      <c r="J62" s="284"/>
      <c r="K62" s="277"/>
    </row>
    <row r="63" s="1" customFormat="1" ht="15" customHeight="1">
      <c r="B63" s="275"/>
      <c r="C63" s="281"/>
      <c r="D63" s="279" t="s">
        <v>3400</v>
      </c>
      <c r="E63" s="279"/>
      <c r="F63" s="279"/>
      <c r="G63" s="279"/>
      <c r="H63" s="279"/>
      <c r="I63" s="279"/>
      <c r="J63" s="279"/>
      <c r="K63" s="277"/>
    </row>
    <row r="64" s="1" customFormat="1" ht="12.75" customHeight="1">
      <c r="B64" s="275"/>
      <c r="C64" s="281"/>
      <c r="D64" s="281"/>
      <c r="E64" s="285"/>
      <c r="F64" s="281"/>
      <c r="G64" s="281"/>
      <c r="H64" s="281"/>
      <c r="I64" s="281"/>
      <c r="J64" s="281"/>
      <c r="K64" s="277"/>
    </row>
    <row r="65" s="1" customFormat="1" ht="15" customHeight="1">
      <c r="B65" s="275"/>
      <c r="C65" s="281"/>
      <c r="D65" s="279" t="s">
        <v>3401</v>
      </c>
      <c r="E65" s="279"/>
      <c r="F65" s="279"/>
      <c r="G65" s="279"/>
      <c r="H65" s="279"/>
      <c r="I65" s="279"/>
      <c r="J65" s="279"/>
      <c r="K65" s="277"/>
    </row>
    <row r="66" s="1" customFormat="1" ht="15" customHeight="1">
      <c r="B66" s="275"/>
      <c r="C66" s="281"/>
      <c r="D66" s="284" t="s">
        <v>3402</v>
      </c>
      <c r="E66" s="284"/>
      <c r="F66" s="284"/>
      <c r="G66" s="284"/>
      <c r="H66" s="284"/>
      <c r="I66" s="284"/>
      <c r="J66" s="284"/>
      <c r="K66" s="277"/>
    </row>
    <row r="67" s="1" customFormat="1" ht="15" customHeight="1">
      <c r="B67" s="275"/>
      <c r="C67" s="281"/>
      <c r="D67" s="279" t="s">
        <v>3403</v>
      </c>
      <c r="E67" s="279"/>
      <c r="F67" s="279"/>
      <c r="G67" s="279"/>
      <c r="H67" s="279"/>
      <c r="I67" s="279"/>
      <c r="J67" s="279"/>
      <c r="K67" s="277"/>
    </row>
    <row r="68" s="1" customFormat="1" ht="15" customHeight="1">
      <c r="B68" s="275"/>
      <c r="C68" s="281"/>
      <c r="D68" s="279" t="s">
        <v>3404</v>
      </c>
      <c r="E68" s="279"/>
      <c r="F68" s="279"/>
      <c r="G68" s="279"/>
      <c r="H68" s="279"/>
      <c r="I68" s="279"/>
      <c r="J68" s="279"/>
      <c r="K68" s="277"/>
    </row>
    <row r="69" s="1" customFormat="1" ht="15" customHeight="1">
      <c r="B69" s="275"/>
      <c r="C69" s="281"/>
      <c r="D69" s="279" t="s">
        <v>3405</v>
      </c>
      <c r="E69" s="279"/>
      <c r="F69" s="279"/>
      <c r="G69" s="279"/>
      <c r="H69" s="279"/>
      <c r="I69" s="279"/>
      <c r="J69" s="279"/>
      <c r="K69" s="277"/>
    </row>
    <row r="70" s="1" customFormat="1" ht="15" customHeight="1">
      <c r="B70" s="275"/>
      <c r="C70" s="281"/>
      <c r="D70" s="279" t="s">
        <v>3406</v>
      </c>
      <c r="E70" s="279"/>
      <c r="F70" s="279"/>
      <c r="G70" s="279"/>
      <c r="H70" s="279"/>
      <c r="I70" s="279"/>
      <c r="J70" s="279"/>
      <c r="K70" s="277"/>
    </row>
    <row r="71" s="1" customFormat="1" ht="12.75" customHeight="1">
      <c r="B71" s="286"/>
      <c r="C71" s="287"/>
      <c r="D71" s="287"/>
      <c r="E71" s="287"/>
      <c r="F71" s="287"/>
      <c r="G71" s="287"/>
      <c r="H71" s="287"/>
      <c r="I71" s="287"/>
      <c r="J71" s="287"/>
      <c r="K71" s="288"/>
    </row>
    <row r="72" s="1" customFormat="1" ht="18.75" customHeight="1">
      <c r="B72" s="289"/>
      <c r="C72" s="289"/>
      <c r="D72" s="289"/>
      <c r="E72" s="289"/>
      <c r="F72" s="289"/>
      <c r="G72" s="289"/>
      <c r="H72" s="289"/>
      <c r="I72" s="289"/>
      <c r="J72" s="289"/>
      <c r="K72" s="290"/>
    </row>
    <row r="73" s="1" customFormat="1" ht="18.75" customHeight="1">
      <c r="B73" s="290"/>
      <c r="C73" s="290"/>
      <c r="D73" s="290"/>
      <c r="E73" s="290"/>
      <c r="F73" s="290"/>
      <c r="G73" s="290"/>
      <c r="H73" s="290"/>
      <c r="I73" s="290"/>
      <c r="J73" s="290"/>
      <c r="K73" s="290"/>
    </row>
    <row r="74" s="1" customFormat="1" ht="7.5" customHeight="1">
      <c r="B74" s="291"/>
      <c r="C74" s="292"/>
      <c r="D74" s="292"/>
      <c r="E74" s="292"/>
      <c r="F74" s="292"/>
      <c r="G74" s="292"/>
      <c r="H74" s="292"/>
      <c r="I74" s="292"/>
      <c r="J74" s="292"/>
      <c r="K74" s="293"/>
    </row>
    <row r="75" s="1" customFormat="1" ht="45" customHeight="1">
      <c r="B75" s="294"/>
      <c r="C75" s="295" t="s">
        <v>3407</v>
      </c>
      <c r="D75" s="295"/>
      <c r="E75" s="295"/>
      <c r="F75" s="295"/>
      <c r="G75" s="295"/>
      <c r="H75" s="295"/>
      <c r="I75" s="295"/>
      <c r="J75" s="295"/>
      <c r="K75" s="296"/>
    </row>
    <row r="76" s="1" customFormat="1" ht="17.25" customHeight="1">
      <c r="B76" s="294"/>
      <c r="C76" s="297" t="s">
        <v>3408</v>
      </c>
      <c r="D76" s="297"/>
      <c r="E76" s="297"/>
      <c r="F76" s="297" t="s">
        <v>3409</v>
      </c>
      <c r="G76" s="298"/>
      <c r="H76" s="297" t="s">
        <v>60</v>
      </c>
      <c r="I76" s="297" t="s">
        <v>63</v>
      </c>
      <c r="J76" s="297" t="s">
        <v>3410</v>
      </c>
      <c r="K76" s="296"/>
    </row>
    <row r="77" s="1" customFormat="1" ht="17.25" customHeight="1">
      <c r="B77" s="294"/>
      <c r="C77" s="299" t="s">
        <v>3411</v>
      </c>
      <c r="D77" s="299"/>
      <c r="E77" s="299"/>
      <c r="F77" s="300" t="s">
        <v>3412</v>
      </c>
      <c r="G77" s="301"/>
      <c r="H77" s="299"/>
      <c r="I77" s="299"/>
      <c r="J77" s="299" t="s">
        <v>3413</v>
      </c>
      <c r="K77" s="296"/>
    </row>
    <row r="78" s="1" customFormat="1" ht="5.25" customHeight="1">
      <c r="B78" s="294"/>
      <c r="C78" s="302"/>
      <c r="D78" s="302"/>
      <c r="E78" s="302"/>
      <c r="F78" s="302"/>
      <c r="G78" s="303"/>
      <c r="H78" s="302"/>
      <c r="I78" s="302"/>
      <c r="J78" s="302"/>
      <c r="K78" s="296"/>
    </row>
    <row r="79" s="1" customFormat="1" ht="15" customHeight="1">
      <c r="B79" s="294"/>
      <c r="C79" s="282" t="s">
        <v>59</v>
      </c>
      <c r="D79" s="304"/>
      <c r="E79" s="304"/>
      <c r="F79" s="305" t="s">
        <v>3414</v>
      </c>
      <c r="G79" s="306"/>
      <c r="H79" s="282" t="s">
        <v>3415</v>
      </c>
      <c r="I79" s="282" t="s">
        <v>3416</v>
      </c>
      <c r="J79" s="282">
        <v>20</v>
      </c>
      <c r="K79" s="296"/>
    </row>
    <row r="80" s="1" customFormat="1" ht="15" customHeight="1">
      <c r="B80" s="294"/>
      <c r="C80" s="282" t="s">
        <v>3417</v>
      </c>
      <c r="D80" s="282"/>
      <c r="E80" s="282"/>
      <c r="F80" s="305" t="s">
        <v>3414</v>
      </c>
      <c r="G80" s="306"/>
      <c r="H80" s="282" t="s">
        <v>3418</v>
      </c>
      <c r="I80" s="282" t="s">
        <v>3416</v>
      </c>
      <c r="J80" s="282">
        <v>120</v>
      </c>
      <c r="K80" s="296"/>
    </row>
    <row r="81" s="1" customFormat="1" ht="15" customHeight="1">
      <c r="B81" s="307"/>
      <c r="C81" s="282" t="s">
        <v>3419</v>
      </c>
      <c r="D81" s="282"/>
      <c r="E81" s="282"/>
      <c r="F81" s="305" t="s">
        <v>3420</v>
      </c>
      <c r="G81" s="306"/>
      <c r="H81" s="282" t="s">
        <v>3421</v>
      </c>
      <c r="I81" s="282" t="s">
        <v>3416</v>
      </c>
      <c r="J81" s="282">
        <v>50</v>
      </c>
      <c r="K81" s="296"/>
    </row>
    <row r="82" s="1" customFormat="1" ht="15" customHeight="1">
      <c r="B82" s="307"/>
      <c r="C82" s="282" t="s">
        <v>3422</v>
      </c>
      <c r="D82" s="282"/>
      <c r="E82" s="282"/>
      <c r="F82" s="305" t="s">
        <v>3414</v>
      </c>
      <c r="G82" s="306"/>
      <c r="H82" s="282" t="s">
        <v>3423</v>
      </c>
      <c r="I82" s="282" t="s">
        <v>3424</v>
      </c>
      <c r="J82" s="282"/>
      <c r="K82" s="296"/>
    </row>
    <row r="83" s="1" customFormat="1" ht="15" customHeight="1">
      <c r="B83" s="307"/>
      <c r="C83" s="308" t="s">
        <v>3425</v>
      </c>
      <c r="D83" s="308"/>
      <c r="E83" s="308"/>
      <c r="F83" s="309" t="s">
        <v>3420</v>
      </c>
      <c r="G83" s="308"/>
      <c r="H83" s="308" t="s">
        <v>3426</v>
      </c>
      <c r="I83" s="308" t="s">
        <v>3416</v>
      </c>
      <c r="J83" s="308">
        <v>15</v>
      </c>
      <c r="K83" s="296"/>
    </row>
    <row r="84" s="1" customFormat="1" ht="15" customHeight="1">
      <c r="B84" s="307"/>
      <c r="C84" s="308" t="s">
        <v>3427</v>
      </c>
      <c r="D84" s="308"/>
      <c r="E84" s="308"/>
      <c r="F84" s="309" t="s">
        <v>3420</v>
      </c>
      <c r="G84" s="308"/>
      <c r="H84" s="308" t="s">
        <v>3428</v>
      </c>
      <c r="I84" s="308" t="s">
        <v>3416</v>
      </c>
      <c r="J84" s="308">
        <v>15</v>
      </c>
      <c r="K84" s="296"/>
    </row>
    <row r="85" s="1" customFormat="1" ht="15" customHeight="1">
      <c r="B85" s="307"/>
      <c r="C85" s="308" t="s">
        <v>3429</v>
      </c>
      <c r="D85" s="308"/>
      <c r="E85" s="308"/>
      <c r="F85" s="309" t="s">
        <v>3420</v>
      </c>
      <c r="G85" s="308"/>
      <c r="H85" s="308" t="s">
        <v>3430</v>
      </c>
      <c r="I85" s="308" t="s">
        <v>3416</v>
      </c>
      <c r="J85" s="308">
        <v>20</v>
      </c>
      <c r="K85" s="296"/>
    </row>
    <row r="86" s="1" customFormat="1" ht="15" customHeight="1">
      <c r="B86" s="307"/>
      <c r="C86" s="308" t="s">
        <v>3431</v>
      </c>
      <c r="D86" s="308"/>
      <c r="E86" s="308"/>
      <c r="F86" s="309" t="s">
        <v>3420</v>
      </c>
      <c r="G86" s="308"/>
      <c r="H86" s="308" t="s">
        <v>3432</v>
      </c>
      <c r="I86" s="308" t="s">
        <v>3416</v>
      </c>
      <c r="J86" s="308">
        <v>20</v>
      </c>
      <c r="K86" s="296"/>
    </row>
    <row r="87" s="1" customFormat="1" ht="15" customHeight="1">
      <c r="B87" s="307"/>
      <c r="C87" s="282" t="s">
        <v>3433</v>
      </c>
      <c r="D87" s="282"/>
      <c r="E87" s="282"/>
      <c r="F87" s="305" t="s">
        <v>3420</v>
      </c>
      <c r="G87" s="306"/>
      <c r="H87" s="282" t="s">
        <v>3434</v>
      </c>
      <c r="I87" s="282" t="s">
        <v>3416</v>
      </c>
      <c r="J87" s="282">
        <v>50</v>
      </c>
      <c r="K87" s="296"/>
    </row>
    <row r="88" s="1" customFormat="1" ht="15" customHeight="1">
      <c r="B88" s="307"/>
      <c r="C88" s="282" t="s">
        <v>3435</v>
      </c>
      <c r="D88" s="282"/>
      <c r="E88" s="282"/>
      <c r="F88" s="305" t="s">
        <v>3420</v>
      </c>
      <c r="G88" s="306"/>
      <c r="H88" s="282" t="s">
        <v>3436</v>
      </c>
      <c r="I88" s="282" t="s">
        <v>3416</v>
      </c>
      <c r="J88" s="282">
        <v>20</v>
      </c>
      <c r="K88" s="296"/>
    </row>
    <row r="89" s="1" customFormat="1" ht="15" customHeight="1">
      <c r="B89" s="307"/>
      <c r="C89" s="282" t="s">
        <v>3437</v>
      </c>
      <c r="D89" s="282"/>
      <c r="E89" s="282"/>
      <c r="F89" s="305" t="s">
        <v>3420</v>
      </c>
      <c r="G89" s="306"/>
      <c r="H89" s="282" t="s">
        <v>3438</v>
      </c>
      <c r="I89" s="282" t="s">
        <v>3416</v>
      </c>
      <c r="J89" s="282">
        <v>20</v>
      </c>
      <c r="K89" s="296"/>
    </row>
    <row r="90" s="1" customFormat="1" ht="15" customHeight="1">
      <c r="B90" s="307"/>
      <c r="C90" s="282" t="s">
        <v>3439</v>
      </c>
      <c r="D90" s="282"/>
      <c r="E90" s="282"/>
      <c r="F90" s="305" t="s">
        <v>3420</v>
      </c>
      <c r="G90" s="306"/>
      <c r="H90" s="282" t="s">
        <v>3440</v>
      </c>
      <c r="I90" s="282" t="s">
        <v>3416</v>
      </c>
      <c r="J90" s="282">
        <v>50</v>
      </c>
      <c r="K90" s="296"/>
    </row>
    <row r="91" s="1" customFormat="1" ht="15" customHeight="1">
      <c r="B91" s="307"/>
      <c r="C91" s="282" t="s">
        <v>3441</v>
      </c>
      <c r="D91" s="282"/>
      <c r="E91" s="282"/>
      <c r="F91" s="305" t="s">
        <v>3420</v>
      </c>
      <c r="G91" s="306"/>
      <c r="H91" s="282" t="s">
        <v>3441</v>
      </c>
      <c r="I91" s="282" t="s">
        <v>3416</v>
      </c>
      <c r="J91" s="282">
        <v>50</v>
      </c>
      <c r="K91" s="296"/>
    </row>
    <row r="92" s="1" customFormat="1" ht="15" customHeight="1">
      <c r="B92" s="307"/>
      <c r="C92" s="282" t="s">
        <v>3442</v>
      </c>
      <c r="D92" s="282"/>
      <c r="E92" s="282"/>
      <c r="F92" s="305" t="s">
        <v>3420</v>
      </c>
      <c r="G92" s="306"/>
      <c r="H92" s="282" t="s">
        <v>3443</v>
      </c>
      <c r="I92" s="282" t="s">
        <v>3416</v>
      </c>
      <c r="J92" s="282">
        <v>255</v>
      </c>
      <c r="K92" s="296"/>
    </row>
    <row r="93" s="1" customFormat="1" ht="15" customHeight="1">
      <c r="B93" s="307"/>
      <c r="C93" s="282" t="s">
        <v>3444</v>
      </c>
      <c r="D93" s="282"/>
      <c r="E93" s="282"/>
      <c r="F93" s="305" t="s">
        <v>3414</v>
      </c>
      <c r="G93" s="306"/>
      <c r="H93" s="282" t="s">
        <v>3445</v>
      </c>
      <c r="I93" s="282" t="s">
        <v>3446</v>
      </c>
      <c r="J93" s="282"/>
      <c r="K93" s="296"/>
    </row>
    <row r="94" s="1" customFormat="1" ht="15" customHeight="1">
      <c r="B94" s="307"/>
      <c r="C94" s="282" t="s">
        <v>3447</v>
      </c>
      <c r="D94" s="282"/>
      <c r="E94" s="282"/>
      <c r="F94" s="305" t="s">
        <v>3414</v>
      </c>
      <c r="G94" s="306"/>
      <c r="H94" s="282" t="s">
        <v>3448</v>
      </c>
      <c r="I94" s="282" t="s">
        <v>3449</v>
      </c>
      <c r="J94" s="282"/>
      <c r="K94" s="296"/>
    </row>
    <row r="95" s="1" customFormat="1" ht="15" customHeight="1">
      <c r="B95" s="307"/>
      <c r="C95" s="282" t="s">
        <v>3450</v>
      </c>
      <c r="D95" s="282"/>
      <c r="E95" s="282"/>
      <c r="F95" s="305" t="s">
        <v>3414</v>
      </c>
      <c r="G95" s="306"/>
      <c r="H95" s="282" t="s">
        <v>3450</v>
      </c>
      <c r="I95" s="282" t="s">
        <v>3449</v>
      </c>
      <c r="J95" s="282"/>
      <c r="K95" s="296"/>
    </row>
    <row r="96" s="1" customFormat="1" ht="15" customHeight="1">
      <c r="B96" s="307"/>
      <c r="C96" s="282" t="s">
        <v>44</v>
      </c>
      <c r="D96" s="282"/>
      <c r="E96" s="282"/>
      <c r="F96" s="305" t="s">
        <v>3414</v>
      </c>
      <c r="G96" s="306"/>
      <c r="H96" s="282" t="s">
        <v>3451</v>
      </c>
      <c r="I96" s="282" t="s">
        <v>3449</v>
      </c>
      <c r="J96" s="282"/>
      <c r="K96" s="296"/>
    </row>
    <row r="97" s="1" customFormat="1" ht="15" customHeight="1">
      <c r="B97" s="307"/>
      <c r="C97" s="282" t="s">
        <v>54</v>
      </c>
      <c r="D97" s="282"/>
      <c r="E97" s="282"/>
      <c r="F97" s="305" t="s">
        <v>3414</v>
      </c>
      <c r="G97" s="306"/>
      <c r="H97" s="282" t="s">
        <v>3452</v>
      </c>
      <c r="I97" s="282" t="s">
        <v>3449</v>
      </c>
      <c r="J97" s="282"/>
      <c r="K97" s="296"/>
    </row>
    <row r="98" s="1" customFormat="1" ht="15" customHeight="1">
      <c r="B98" s="310"/>
      <c r="C98" s="311"/>
      <c r="D98" s="311"/>
      <c r="E98" s="311"/>
      <c r="F98" s="311"/>
      <c r="G98" s="311"/>
      <c r="H98" s="311"/>
      <c r="I98" s="311"/>
      <c r="J98" s="311"/>
      <c r="K98" s="312"/>
    </row>
    <row r="99" s="1" customFormat="1" ht="18.75" customHeight="1">
      <c r="B99" s="313"/>
      <c r="C99" s="314"/>
      <c r="D99" s="314"/>
      <c r="E99" s="314"/>
      <c r="F99" s="314"/>
      <c r="G99" s="314"/>
      <c r="H99" s="314"/>
      <c r="I99" s="314"/>
      <c r="J99" s="314"/>
      <c r="K99" s="313"/>
    </row>
    <row r="100" s="1" customFormat="1" ht="18.75" customHeight="1">
      <c r="B100" s="290"/>
      <c r="C100" s="290"/>
      <c r="D100" s="290"/>
      <c r="E100" s="290"/>
      <c r="F100" s="290"/>
      <c r="G100" s="290"/>
      <c r="H100" s="290"/>
      <c r="I100" s="290"/>
      <c r="J100" s="290"/>
      <c r="K100" s="290"/>
    </row>
    <row r="101" s="1" customFormat="1" ht="7.5" customHeight="1">
      <c r="B101" s="291"/>
      <c r="C101" s="292"/>
      <c r="D101" s="292"/>
      <c r="E101" s="292"/>
      <c r="F101" s="292"/>
      <c r="G101" s="292"/>
      <c r="H101" s="292"/>
      <c r="I101" s="292"/>
      <c r="J101" s="292"/>
      <c r="K101" s="293"/>
    </row>
    <row r="102" s="1" customFormat="1" ht="45" customHeight="1">
      <c r="B102" s="294"/>
      <c r="C102" s="295" t="s">
        <v>3453</v>
      </c>
      <c r="D102" s="295"/>
      <c r="E102" s="295"/>
      <c r="F102" s="295"/>
      <c r="G102" s="295"/>
      <c r="H102" s="295"/>
      <c r="I102" s="295"/>
      <c r="J102" s="295"/>
      <c r="K102" s="296"/>
    </row>
    <row r="103" s="1" customFormat="1" ht="17.25" customHeight="1">
      <c r="B103" s="294"/>
      <c r="C103" s="297" t="s">
        <v>3408</v>
      </c>
      <c r="D103" s="297"/>
      <c r="E103" s="297"/>
      <c r="F103" s="297" t="s">
        <v>3409</v>
      </c>
      <c r="G103" s="298"/>
      <c r="H103" s="297" t="s">
        <v>60</v>
      </c>
      <c r="I103" s="297" t="s">
        <v>63</v>
      </c>
      <c r="J103" s="297" t="s">
        <v>3410</v>
      </c>
      <c r="K103" s="296"/>
    </row>
    <row r="104" s="1" customFormat="1" ht="17.25" customHeight="1">
      <c r="B104" s="294"/>
      <c r="C104" s="299" t="s">
        <v>3411</v>
      </c>
      <c r="D104" s="299"/>
      <c r="E104" s="299"/>
      <c r="F104" s="300" t="s">
        <v>3412</v>
      </c>
      <c r="G104" s="301"/>
      <c r="H104" s="299"/>
      <c r="I104" s="299"/>
      <c r="J104" s="299" t="s">
        <v>3413</v>
      </c>
      <c r="K104" s="296"/>
    </row>
    <row r="105" s="1" customFormat="1" ht="5.25" customHeight="1">
      <c r="B105" s="294"/>
      <c r="C105" s="297"/>
      <c r="D105" s="297"/>
      <c r="E105" s="297"/>
      <c r="F105" s="297"/>
      <c r="G105" s="315"/>
      <c r="H105" s="297"/>
      <c r="I105" s="297"/>
      <c r="J105" s="297"/>
      <c r="K105" s="296"/>
    </row>
    <row r="106" s="1" customFormat="1" ht="15" customHeight="1">
      <c r="B106" s="294"/>
      <c r="C106" s="282" t="s">
        <v>59</v>
      </c>
      <c r="D106" s="304"/>
      <c r="E106" s="304"/>
      <c r="F106" s="305" t="s">
        <v>3414</v>
      </c>
      <c r="G106" s="282"/>
      <c r="H106" s="282" t="s">
        <v>3454</v>
      </c>
      <c r="I106" s="282" t="s">
        <v>3416</v>
      </c>
      <c r="J106" s="282">
        <v>20</v>
      </c>
      <c r="K106" s="296"/>
    </row>
    <row r="107" s="1" customFormat="1" ht="15" customHeight="1">
      <c r="B107" s="294"/>
      <c r="C107" s="282" t="s">
        <v>3417</v>
      </c>
      <c r="D107" s="282"/>
      <c r="E107" s="282"/>
      <c r="F107" s="305" t="s">
        <v>3414</v>
      </c>
      <c r="G107" s="282"/>
      <c r="H107" s="282" t="s">
        <v>3454</v>
      </c>
      <c r="I107" s="282" t="s">
        <v>3416</v>
      </c>
      <c r="J107" s="282">
        <v>120</v>
      </c>
      <c r="K107" s="296"/>
    </row>
    <row r="108" s="1" customFormat="1" ht="15" customHeight="1">
      <c r="B108" s="307"/>
      <c r="C108" s="282" t="s">
        <v>3419</v>
      </c>
      <c r="D108" s="282"/>
      <c r="E108" s="282"/>
      <c r="F108" s="305" t="s">
        <v>3420</v>
      </c>
      <c r="G108" s="282"/>
      <c r="H108" s="282" t="s">
        <v>3454</v>
      </c>
      <c r="I108" s="282" t="s">
        <v>3416</v>
      </c>
      <c r="J108" s="282">
        <v>50</v>
      </c>
      <c r="K108" s="296"/>
    </row>
    <row r="109" s="1" customFormat="1" ht="15" customHeight="1">
      <c r="B109" s="307"/>
      <c r="C109" s="282" t="s">
        <v>3422</v>
      </c>
      <c r="D109" s="282"/>
      <c r="E109" s="282"/>
      <c r="F109" s="305" t="s">
        <v>3414</v>
      </c>
      <c r="G109" s="282"/>
      <c r="H109" s="282" t="s">
        <v>3454</v>
      </c>
      <c r="I109" s="282" t="s">
        <v>3424</v>
      </c>
      <c r="J109" s="282"/>
      <c r="K109" s="296"/>
    </row>
    <row r="110" s="1" customFormat="1" ht="15" customHeight="1">
      <c r="B110" s="307"/>
      <c r="C110" s="282" t="s">
        <v>3433</v>
      </c>
      <c r="D110" s="282"/>
      <c r="E110" s="282"/>
      <c r="F110" s="305" t="s">
        <v>3420</v>
      </c>
      <c r="G110" s="282"/>
      <c r="H110" s="282" t="s">
        <v>3454</v>
      </c>
      <c r="I110" s="282" t="s">
        <v>3416</v>
      </c>
      <c r="J110" s="282">
        <v>50</v>
      </c>
      <c r="K110" s="296"/>
    </row>
    <row r="111" s="1" customFormat="1" ht="15" customHeight="1">
      <c r="B111" s="307"/>
      <c r="C111" s="282" t="s">
        <v>3441</v>
      </c>
      <c r="D111" s="282"/>
      <c r="E111" s="282"/>
      <c r="F111" s="305" t="s">
        <v>3420</v>
      </c>
      <c r="G111" s="282"/>
      <c r="H111" s="282" t="s">
        <v>3454</v>
      </c>
      <c r="I111" s="282" t="s">
        <v>3416</v>
      </c>
      <c r="J111" s="282">
        <v>50</v>
      </c>
      <c r="K111" s="296"/>
    </row>
    <row r="112" s="1" customFormat="1" ht="15" customHeight="1">
      <c r="B112" s="307"/>
      <c r="C112" s="282" t="s">
        <v>3439</v>
      </c>
      <c r="D112" s="282"/>
      <c r="E112" s="282"/>
      <c r="F112" s="305" t="s">
        <v>3420</v>
      </c>
      <c r="G112" s="282"/>
      <c r="H112" s="282" t="s">
        <v>3454</v>
      </c>
      <c r="I112" s="282" t="s">
        <v>3416</v>
      </c>
      <c r="J112" s="282">
        <v>50</v>
      </c>
      <c r="K112" s="296"/>
    </row>
    <row r="113" s="1" customFormat="1" ht="15" customHeight="1">
      <c r="B113" s="307"/>
      <c r="C113" s="282" t="s">
        <v>59</v>
      </c>
      <c r="D113" s="282"/>
      <c r="E113" s="282"/>
      <c r="F113" s="305" t="s">
        <v>3414</v>
      </c>
      <c r="G113" s="282"/>
      <c r="H113" s="282" t="s">
        <v>3455</v>
      </c>
      <c r="I113" s="282" t="s">
        <v>3416</v>
      </c>
      <c r="J113" s="282">
        <v>20</v>
      </c>
      <c r="K113" s="296"/>
    </row>
    <row r="114" s="1" customFormat="1" ht="15" customHeight="1">
      <c r="B114" s="307"/>
      <c r="C114" s="282" t="s">
        <v>3456</v>
      </c>
      <c r="D114" s="282"/>
      <c r="E114" s="282"/>
      <c r="F114" s="305" t="s">
        <v>3414</v>
      </c>
      <c r="G114" s="282"/>
      <c r="H114" s="282" t="s">
        <v>3457</v>
      </c>
      <c r="I114" s="282" t="s">
        <v>3416</v>
      </c>
      <c r="J114" s="282">
        <v>120</v>
      </c>
      <c r="K114" s="296"/>
    </row>
    <row r="115" s="1" customFormat="1" ht="15" customHeight="1">
      <c r="B115" s="307"/>
      <c r="C115" s="282" t="s">
        <v>44</v>
      </c>
      <c r="D115" s="282"/>
      <c r="E115" s="282"/>
      <c r="F115" s="305" t="s">
        <v>3414</v>
      </c>
      <c r="G115" s="282"/>
      <c r="H115" s="282" t="s">
        <v>3458</v>
      </c>
      <c r="I115" s="282" t="s">
        <v>3449</v>
      </c>
      <c r="J115" s="282"/>
      <c r="K115" s="296"/>
    </row>
    <row r="116" s="1" customFormat="1" ht="15" customHeight="1">
      <c r="B116" s="307"/>
      <c r="C116" s="282" t="s">
        <v>54</v>
      </c>
      <c r="D116" s="282"/>
      <c r="E116" s="282"/>
      <c r="F116" s="305" t="s">
        <v>3414</v>
      </c>
      <c r="G116" s="282"/>
      <c r="H116" s="282" t="s">
        <v>3459</v>
      </c>
      <c r="I116" s="282" t="s">
        <v>3449</v>
      </c>
      <c r="J116" s="282"/>
      <c r="K116" s="296"/>
    </row>
    <row r="117" s="1" customFormat="1" ht="15" customHeight="1">
      <c r="B117" s="307"/>
      <c r="C117" s="282" t="s">
        <v>63</v>
      </c>
      <c r="D117" s="282"/>
      <c r="E117" s="282"/>
      <c r="F117" s="305" t="s">
        <v>3414</v>
      </c>
      <c r="G117" s="282"/>
      <c r="H117" s="282" t="s">
        <v>3460</v>
      </c>
      <c r="I117" s="282" t="s">
        <v>3461</v>
      </c>
      <c r="J117" s="282"/>
      <c r="K117" s="296"/>
    </row>
    <row r="118" s="1" customFormat="1" ht="15" customHeight="1">
      <c r="B118" s="310"/>
      <c r="C118" s="316"/>
      <c r="D118" s="316"/>
      <c r="E118" s="316"/>
      <c r="F118" s="316"/>
      <c r="G118" s="316"/>
      <c r="H118" s="316"/>
      <c r="I118" s="316"/>
      <c r="J118" s="316"/>
      <c r="K118" s="312"/>
    </row>
    <row r="119" s="1" customFormat="1" ht="18.75" customHeight="1">
      <c r="B119" s="317"/>
      <c r="C119" s="318"/>
      <c r="D119" s="318"/>
      <c r="E119" s="318"/>
      <c r="F119" s="319"/>
      <c r="G119" s="318"/>
      <c r="H119" s="318"/>
      <c r="I119" s="318"/>
      <c r="J119" s="318"/>
      <c r="K119" s="317"/>
    </row>
    <row r="120" s="1" customFormat="1" ht="18.75" customHeight="1">
      <c r="B120" s="290"/>
      <c r="C120" s="290"/>
      <c r="D120" s="290"/>
      <c r="E120" s="290"/>
      <c r="F120" s="290"/>
      <c r="G120" s="290"/>
      <c r="H120" s="290"/>
      <c r="I120" s="290"/>
      <c r="J120" s="290"/>
      <c r="K120" s="290"/>
    </row>
    <row r="121" s="1" customFormat="1" ht="7.5" customHeight="1">
      <c r="B121" s="320"/>
      <c r="C121" s="321"/>
      <c r="D121" s="321"/>
      <c r="E121" s="321"/>
      <c r="F121" s="321"/>
      <c r="G121" s="321"/>
      <c r="H121" s="321"/>
      <c r="I121" s="321"/>
      <c r="J121" s="321"/>
      <c r="K121" s="322"/>
    </row>
    <row r="122" s="1" customFormat="1" ht="45" customHeight="1">
      <c r="B122" s="323"/>
      <c r="C122" s="273" t="s">
        <v>3462</v>
      </c>
      <c r="D122" s="273"/>
      <c r="E122" s="273"/>
      <c r="F122" s="273"/>
      <c r="G122" s="273"/>
      <c r="H122" s="273"/>
      <c r="I122" s="273"/>
      <c r="J122" s="273"/>
      <c r="K122" s="324"/>
    </row>
    <row r="123" s="1" customFormat="1" ht="17.25" customHeight="1">
      <c r="B123" s="325"/>
      <c r="C123" s="297" t="s">
        <v>3408</v>
      </c>
      <c r="D123" s="297"/>
      <c r="E123" s="297"/>
      <c r="F123" s="297" t="s">
        <v>3409</v>
      </c>
      <c r="G123" s="298"/>
      <c r="H123" s="297" t="s">
        <v>60</v>
      </c>
      <c r="I123" s="297" t="s">
        <v>63</v>
      </c>
      <c r="J123" s="297" t="s">
        <v>3410</v>
      </c>
      <c r="K123" s="326"/>
    </row>
    <row r="124" s="1" customFormat="1" ht="17.25" customHeight="1">
      <c r="B124" s="325"/>
      <c r="C124" s="299" t="s">
        <v>3411</v>
      </c>
      <c r="D124" s="299"/>
      <c r="E124" s="299"/>
      <c r="F124" s="300" t="s">
        <v>3412</v>
      </c>
      <c r="G124" s="301"/>
      <c r="H124" s="299"/>
      <c r="I124" s="299"/>
      <c r="J124" s="299" t="s">
        <v>3413</v>
      </c>
      <c r="K124" s="326"/>
    </row>
    <row r="125" s="1" customFormat="1" ht="5.25" customHeight="1">
      <c r="B125" s="327"/>
      <c r="C125" s="302"/>
      <c r="D125" s="302"/>
      <c r="E125" s="302"/>
      <c r="F125" s="302"/>
      <c r="G125" s="328"/>
      <c r="H125" s="302"/>
      <c r="I125" s="302"/>
      <c r="J125" s="302"/>
      <c r="K125" s="329"/>
    </row>
    <row r="126" s="1" customFormat="1" ht="15" customHeight="1">
      <c r="B126" s="327"/>
      <c r="C126" s="282" t="s">
        <v>3417</v>
      </c>
      <c r="D126" s="304"/>
      <c r="E126" s="304"/>
      <c r="F126" s="305" t="s">
        <v>3414</v>
      </c>
      <c r="G126" s="282"/>
      <c r="H126" s="282" t="s">
        <v>3454</v>
      </c>
      <c r="I126" s="282" t="s">
        <v>3416</v>
      </c>
      <c r="J126" s="282">
        <v>120</v>
      </c>
      <c r="K126" s="330"/>
    </row>
    <row r="127" s="1" customFormat="1" ht="15" customHeight="1">
      <c r="B127" s="327"/>
      <c r="C127" s="282" t="s">
        <v>3463</v>
      </c>
      <c r="D127" s="282"/>
      <c r="E127" s="282"/>
      <c r="F127" s="305" t="s">
        <v>3414</v>
      </c>
      <c r="G127" s="282"/>
      <c r="H127" s="282" t="s">
        <v>3464</v>
      </c>
      <c r="I127" s="282" t="s">
        <v>3416</v>
      </c>
      <c r="J127" s="282" t="s">
        <v>3465</v>
      </c>
      <c r="K127" s="330"/>
    </row>
    <row r="128" s="1" customFormat="1" ht="15" customHeight="1">
      <c r="B128" s="327"/>
      <c r="C128" s="282" t="s">
        <v>3362</v>
      </c>
      <c r="D128" s="282"/>
      <c r="E128" s="282"/>
      <c r="F128" s="305" t="s">
        <v>3414</v>
      </c>
      <c r="G128" s="282"/>
      <c r="H128" s="282" t="s">
        <v>3466</v>
      </c>
      <c r="I128" s="282" t="s">
        <v>3416</v>
      </c>
      <c r="J128" s="282" t="s">
        <v>3465</v>
      </c>
      <c r="K128" s="330"/>
    </row>
    <row r="129" s="1" customFormat="1" ht="15" customHeight="1">
      <c r="B129" s="327"/>
      <c r="C129" s="282" t="s">
        <v>3425</v>
      </c>
      <c r="D129" s="282"/>
      <c r="E129" s="282"/>
      <c r="F129" s="305" t="s">
        <v>3420</v>
      </c>
      <c r="G129" s="282"/>
      <c r="H129" s="282" t="s">
        <v>3426</v>
      </c>
      <c r="I129" s="282" t="s">
        <v>3416</v>
      </c>
      <c r="J129" s="282">
        <v>15</v>
      </c>
      <c r="K129" s="330"/>
    </row>
    <row r="130" s="1" customFormat="1" ht="15" customHeight="1">
      <c r="B130" s="327"/>
      <c r="C130" s="308" t="s">
        <v>3427</v>
      </c>
      <c r="D130" s="308"/>
      <c r="E130" s="308"/>
      <c r="F130" s="309" t="s">
        <v>3420</v>
      </c>
      <c r="G130" s="308"/>
      <c r="H130" s="308" t="s">
        <v>3428</v>
      </c>
      <c r="I130" s="308" t="s">
        <v>3416</v>
      </c>
      <c r="J130" s="308">
        <v>15</v>
      </c>
      <c r="K130" s="330"/>
    </row>
    <row r="131" s="1" customFormat="1" ht="15" customHeight="1">
      <c r="B131" s="327"/>
      <c r="C131" s="308" t="s">
        <v>3429</v>
      </c>
      <c r="D131" s="308"/>
      <c r="E131" s="308"/>
      <c r="F131" s="309" t="s">
        <v>3420</v>
      </c>
      <c r="G131" s="308"/>
      <c r="H131" s="308" t="s">
        <v>3430</v>
      </c>
      <c r="I131" s="308" t="s">
        <v>3416</v>
      </c>
      <c r="J131" s="308">
        <v>20</v>
      </c>
      <c r="K131" s="330"/>
    </row>
    <row r="132" s="1" customFormat="1" ht="15" customHeight="1">
      <c r="B132" s="327"/>
      <c r="C132" s="308" t="s">
        <v>3431</v>
      </c>
      <c r="D132" s="308"/>
      <c r="E132" s="308"/>
      <c r="F132" s="309" t="s">
        <v>3420</v>
      </c>
      <c r="G132" s="308"/>
      <c r="H132" s="308" t="s">
        <v>3432</v>
      </c>
      <c r="I132" s="308" t="s">
        <v>3416</v>
      </c>
      <c r="J132" s="308">
        <v>20</v>
      </c>
      <c r="K132" s="330"/>
    </row>
    <row r="133" s="1" customFormat="1" ht="15" customHeight="1">
      <c r="B133" s="327"/>
      <c r="C133" s="282" t="s">
        <v>3419</v>
      </c>
      <c r="D133" s="282"/>
      <c r="E133" s="282"/>
      <c r="F133" s="305" t="s">
        <v>3420</v>
      </c>
      <c r="G133" s="282"/>
      <c r="H133" s="282" t="s">
        <v>3454</v>
      </c>
      <c r="I133" s="282" t="s">
        <v>3416</v>
      </c>
      <c r="J133" s="282">
        <v>50</v>
      </c>
      <c r="K133" s="330"/>
    </row>
    <row r="134" s="1" customFormat="1" ht="15" customHeight="1">
      <c r="B134" s="327"/>
      <c r="C134" s="282" t="s">
        <v>3433</v>
      </c>
      <c r="D134" s="282"/>
      <c r="E134" s="282"/>
      <c r="F134" s="305" t="s">
        <v>3420</v>
      </c>
      <c r="G134" s="282"/>
      <c r="H134" s="282" t="s">
        <v>3454</v>
      </c>
      <c r="I134" s="282" t="s">
        <v>3416</v>
      </c>
      <c r="J134" s="282">
        <v>50</v>
      </c>
      <c r="K134" s="330"/>
    </row>
    <row r="135" s="1" customFormat="1" ht="15" customHeight="1">
      <c r="B135" s="327"/>
      <c r="C135" s="282" t="s">
        <v>3439</v>
      </c>
      <c r="D135" s="282"/>
      <c r="E135" s="282"/>
      <c r="F135" s="305" t="s">
        <v>3420</v>
      </c>
      <c r="G135" s="282"/>
      <c r="H135" s="282" t="s">
        <v>3454</v>
      </c>
      <c r="I135" s="282" t="s">
        <v>3416</v>
      </c>
      <c r="J135" s="282">
        <v>50</v>
      </c>
      <c r="K135" s="330"/>
    </row>
    <row r="136" s="1" customFormat="1" ht="15" customHeight="1">
      <c r="B136" s="327"/>
      <c r="C136" s="282" t="s">
        <v>3441</v>
      </c>
      <c r="D136" s="282"/>
      <c r="E136" s="282"/>
      <c r="F136" s="305" t="s">
        <v>3420</v>
      </c>
      <c r="G136" s="282"/>
      <c r="H136" s="282" t="s">
        <v>3454</v>
      </c>
      <c r="I136" s="282" t="s">
        <v>3416</v>
      </c>
      <c r="J136" s="282">
        <v>50</v>
      </c>
      <c r="K136" s="330"/>
    </row>
    <row r="137" s="1" customFormat="1" ht="15" customHeight="1">
      <c r="B137" s="327"/>
      <c r="C137" s="282" t="s">
        <v>3442</v>
      </c>
      <c r="D137" s="282"/>
      <c r="E137" s="282"/>
      <c r="F137" s="305" t="s">
        <v>3420</v>
      </c>
      <c r="G137" s="282"/>
      <c r="H137" s="282" t="s">
        <v>3467</v>
      </c>
      <c r="I137" s="282" t="s">
        <v>3416</v>
      </c>
      <c r="J137" s="282">
        <v>255</v>
      </c>
      <c r="K137" s="330"/>
    </row>
    <row r="138" s="1" customFormat="1" ht="15" customHeight="1">
      <c r="B138" s="327"/>
      <c r="C138" s="282" t="s">
        <v>3444</v>
      </c>
      <c r="D138" s="282"/>
      <c r="E138" s="282"/>
      <c r="F138" s="305" t="s">
        <v>3414</v>
      </c>
      <c r="G138" s="282"/>
      <c r="H138" s="282" t="s">
        <v>3468</v>
      </c>
      <c r="I138" s="282" t="s">
        <v>3446</v>
      </c>
      <c r="J138" s="282"/>
      <c r="K138" s="330"/>
    </row>
    <row r="139" s="1" customFormat="1" ht="15" customHeight="1">
      <c r="B139" s="327"/>
      <c r="C139" s="282" t="s">
        <v>3447</v>
      </c>
      <c r="D139" s="282"/>
      <c r="E139" s="282"/>
      <c r="F139" s="305" t="s">
        <v>3414</v>
      </c>
      <c r="G139" s="282"/>
      <c r="H139" s="282" t="s">
        <v>3469</v>
      </c>
      <c r="I139" s="282" t="s">
        <v>3449</v>
      </c>
      <c r="J139" s="282"/>
      <c r="K139" s="330"/>
    </row>
    <row r="140" s="1" customFormat="1" ht="15" customHeight="1">
      <c r="B140" s="327"/>
      <c r="C140" s="282" t="s">
        <v>3450</v>
      </c>
      <c r="D140" s="282"/>
      <c r="E140" s="282"/>
      <c r="F140" s="305" t="s">
        <v>3414</v>
      </c>
      <c r="G140" s="282"/>
      <c r="H140" s="282" t="s">
        <v>3450</v>
      </c>
      <c r="I140" s="282" t="s">
        <v>3449</v>
      </c>
      <c r="J140" s="282"/>
      <c r="K140" s="330"/>
    </row>
    <row r="141" s="1" customFormat="1" ht="15" customHeight="1">
      <c r="B141" s="327"/>
      <c r="C141" s="282" t="s">
        <v>44</v>
      </c>
      <c r="D141" s="282"/>
      <c r="E141" s="282"/>
      <c r="F141" s="305" t="s">
        <v>3414</v>
      </c>
      <c r="G141" s="282"/>
      <c r="H141" s="282" t="s">
        <v>3470</v>
      </c>
      <c r="I141" s="282" t="s">
        <v>3449</v>
      </c>
      <c r="J141" s="282"/>
      <c r="K141" s="330"/>
    </row>
    <row r="142" s="1" customFormat="1" ht="15" customHeight="1">
      <c r="B142" s="327"/>
      <c r="C142" s="282" t="s">
        <v>3471</v>
      </c>
      <c r="D142" s="282"/>
      <c r="E142" s="282"/>
      <c r="F142" s="305" t="s">
        <v>3414</v>
      </c>
      <c r="G142" s="282"/>
      <c r="H142" s="282" t="s">
        <v>3472</v>
      </c>
      <c r="I142" s="282" t="s">
        <v>3449</v>
      </c>
      <c r="J142" s="282"/>
      <c r="K142" s="330"/>
    </row>
    <row r="143" s="1" customFormat="1" ht="15" customHeight="1">
      <c r="B143" s="331"/>
      <c r="C143" s="332"/>
      <c r="D143" s="332"/>
      <c r="E143" s="332"/>
      <c r="F143" s="332"/>
      <c r="G143" s="332"/>
      <c r="H143" s="332"/>
      <c r="I143" s="332"/>
      <c r="J143" s="332"/>
      <c r="K143" s="333"/>
    </row>
    <row r="144" s="1" customFormat="1" ht="18.75" customHeight="1">
      <c r="B144" s="318"/>
      <c r="C144" s="318"/>
      <c r="D144" s="318"/>
      <c r="E144" s="318"/>
      <c r="F144" s="319"/>
      <c r="G144" s="318"/>
      <c r="H144" s="318"/>
      <c r="I144" s="318"/>
      <c r="J144" s="318"/>
      <c r="K144" s="318"/>
    </row>
    <row r="145" s="1" customFormat="1" ht="18.75" customHeight="1">
      <c r="B145" s="290"/>
      <c r="C145" s="290"/>
      <c r="D145" s="290"/>
      <c r="E145" s="290"/>
      <c r="F145" s="290"/>
      <c r="G145" s="290"/>
      <c r="H145" s="290"/>
      <c r="I145" s="290"/>
      <c r="J145" s="290"/>
      <c r="K145" s="290"/>
    </row>
    <row r="146" s="1" customFormat="1" ht="7.5" customHeight="1">
      <c r="B146" s="291"/>
      <c r="C146" s="292"/>
      <c r="D146" s="292"/>
      <c r="E146" s="292"/>
      <c r="F146" s="292"/>
      <c r="G146" s="292"/>
      <c r="H146" s="292"/>
      <c r="I146" s="292"/>
      <c r="J146" s="292"/>
      <c r="K146" s="293"/>
    </row>
    <row r="147" s="1" customFormat="1" ht="45" customHeight="1">
      <c r="B147" s="294"/>
      <c r="C147" s="295" t="s">
        <v>3473</v>
      </c>
      <c r="D147" s="295"/>
      <c r="E147" s="295"/>
      <c r="F147" s="295"/>
      <c r="G147" s="295"/>
      <c r="H147" s="295"/>
      <c r="I147" s="295"/>
      <c r="J147" s="295"/>
      <c r="K147" s="296"/>
    </row>
    <row r="148" s="1" customFormat="1" ht="17.25" customHeight="1">
      <c r="B148" s="294"/>
      <c r="C148" s="297" t="s">
        <v>3408</v>
      </c>
      <c r="D148" s="297"/>
      <c r="E148" s="297"/>
      <c r="F148" s="297" t="s">
        <v>3409</v>
      </c>
      <c r="G148" s="298"/>
      <c r="H148" s="297" t="s">
        <v>60</v>
      </c>
      <c r="I148" s="297" t="s">
        <v>63</v>
      </c>
      <c r="J148" s="297" t="s">
        <v>3410</v>
      </c>
      <c r="K148" s="296"/>
    </row>
    <row r="149" s="1" customFormat="1" ht="17.25" customHeight="1">
      <c r="B149" s="294"/>
      <c r="C149" s="299" t="s">
        <v>3411</v>
      </c>
      <c r="D149" s="299"/>
      <c r="E149" s="299"/>
      <c r="F149" s="300" t="s">
        <v>3412</v>
      </c>
      <c r="G149" s="301"/>
      <c r="H149" s="299"/>
      <c r="I149" s="299"/>
      <c r="J149" s="299" t="s">
        <v>3413</v>
      </c>
      <c r="K149" s="296"/>
    </row>
    <row r="150" s="1" customFormat="1" ht="5.25" customHeight="1">
      <c r="B150" s="307"/>
      <c r="C150" s="302"/>
      <c r="D150" s="302"/>
      <c r="E150" s="302"/>
      <c r="F150" s="302"/>
      <c r="G150" s="303"/>
      <c r="H150" s="302"/>
      <c r="I150" s="302"/>
      <c r="J150" s="302"/>
      <c r="K150" s="330"/>
    </row>
    <row r="151" s="1" customFormat="1" ht="15" customHeight="1">
      <c r="B151" s="307"/>
      <c r="C151" s="334" t="s">
        <v>3417</v>
      </c>
      <c r="D151" s="282"/>
      <c r="E151" s="282"/>
      <c r="F151" s="335" t="s">
        <v>3414</v>
      </c>
      <c r="G151" s="282"/>
      <c r="H151" s="334" t="s">
        <v>3454</v>
      </c>
      <c r="I151" s="334" t="s">
        <v>3416</v>
      </c>
      <c r="J151" s="334">
        <v>120</v>
      </c>
      <c r="K151" s="330"/>
    </row>
    <row r="152" s="1" customFormat="1" ht="15" customHeight="1">
      <c r="B152" s="307"/>
      <c r="C152" s="334" t="s">
        <v>3463</v>
      </c>
      <c r="D152" s="282"/>
      <c r="E152" s="282"/>
      <c r="F152" s="335" t="s">
        <v>3414</v>
      </c>
      <c r="G152" s="282"/>
      <c r="H152" s="334" t="s">
        <v>3474</v>
      </c>
      <c r="I152" s="334" t="s">
        <v>3416</v>
      </c>
      <c r="J152" s="334" t="s">
        <v>3465</v>
      </c>
      <c r="K152" s="330"/>
    </row>
    <row r="153" s="1" customFormat="1" ht="15" customHeight="1">
      <c r="B153" s="307"/>
      <c r="C153" s="334" t="s">
        <v>3362</v>
      </c>
      <c r="D153" s="282"/>
      <c r="E153" s="282"/>
      <c r="F153" s="335" t="s">
        <v>3414</v>
      </c>
      <c r="G153" s="282"/>
      <c r="H153" s="334" t="s">
        <v>3475</v>
      </c>
      <c r="I153" s="334" t="s">
        <v>3416</v>
      </c>
      <c r="J153" s="334" t="s">
        <v>3465</v>
      </c>
      <c r="K153" s="330"/>
    </row>
    <row r="154" s="1" customFormat="1" ht="15" customHeight="1">
      <c r="B154" s="307"/>
      <c r="C154" s="334" t="s">
        <v>3419</v>
      </c>
      <c r="D154" s="282"/>
      <c r="E154" s="282"/>
      <c r="F154" s="335" t="s">
        <v>3420</v>
      </c>
      <c r="G154" s="282"/>
      <c r="H154" s="334" t="s">
        <v>3454</v>
      </c>
      <c r="I154" s="334" t="s">
        <v>3416</v>
      </c>
      <c r="J154" s="334">
        <v>50</v>
      </c>
      <c r="K154" s="330"/>
    </row>
    <row r="155" s="1" customFormat="1" ht="15" customHeight="1">
      <c r="B155" s="307"/>
      <c r="C155" s="334" t="s">
        <v>3422</v>
      </c>
      <c r="D155" s="282"/>
      <c r="E155" s="282"/>
      <c r="F155" s="335" t="s">
        <v>3414</v>
      </c>
      <c r="G155" s="282"/>
      <c r="H155" s="334" t="s">
        <v>3454</v>
      </c>
      <c r="I155" s="334" t="s">
        <v>3424</v>
      </c>
      <c r="J155" s="334"/>
      <c r="K155" s="330"/>
    </row>
    <row r="156" s="1" customFormat="1" ht="15" customHeight="1">
      <c r="B156" s="307"/>
      <c r="C156" s="334" t="s">
        <v>3433</v>
      </c>
      <c r="D156" s="282"/>
      <c r="E156" s="282"/>
      <c r="F156" s="335" t="s">
        <v>3420</v>
      </c>
      <c r="G156" s="282"/>
      <c r="H156" s="334" t="s">
        <v>3454</v>
      </c>
      <c r="I156" s="334" t="s">
        <v>3416</v>
      </c>
      <c r="J156" s="334">
        <v>50</v>
      </c>
      <c r="K156" s="330"/>
    </row>
    <row r="157" s="1" customFormat="1" ht="15" customHeight="1">
      <c r="B157" s="307"/>
      <c r="C157" s="334" t="s">
        <v>3441</v>
      </c>
      <c r="D157" s="282"/>
      <c r="E157" s="282"/>
      <c r="F157" s="335" t="s">
        <v>3420</v>
      </c>
      <c r="G157" s="282"/>
      <c r="H157" s="334" t="s">
        <v>3454</v>
      </c>
      <c r="I157" s="334" t="s">
        <v>3416</v>
      </c>
      <c r="J157" s="334">
        <v>50</v>
      </c>
      <c r="K157" s="330"/>
    </row>
    <row r="158" s="1" customFormat="1" ht="15" customHeight="1">
      <c r="B158" s="307"/>
      <c r="C158" s="334" t="s">
        <v>3439</v>
      </c>
      <c r="D158" s="282"/>
      <c r="E158" s="282"/>
      <c r="F158" s="335" t="s">
        <v>3420</v>
      </c>
      <c r="G158" s="282"/>
      <c r="H158" s="334" t="s">
        <v>3454</v>
      </c>
      <c r="I158" s="334" t="s">
        <v>3416</v>
      </c>
      <c r="J158" s="334">
        <v>50</v>
      </c>
      <c r="K158" s="330"/>
    </row>
    <row r="159" s="1" customFormat="1" ht="15" customHeight="1">
      <c r="B159" s="307"/>
      <c r="C159" s="334" t="s">
        <v>105</v>
      </c>
      <c r="D159" s="282"/>
      <c r="E159" s="282"/>
      <c r="F159" s="335" t="s">
        <v>3414</v>
      </c>
      <c r="G159" s="282"/>
      <c r="H159" s="334" t="s">
        <v>3476</v>
      </c>
      <c r="I159" s="334" t="s">
        <v>3416</v>
      </c>
      <c r="J159" s="334" t="s">
        <v>3477</v>
      </c>
      <c r="K159" s="330"/>
    </row>
    <row r="160" s="1" customFormat="1" ht="15" customHeight="1">
      <c r="B160" s="307"/>
      <c r="C160" s="334" t="s">
        <v>3478</v>
      </c>
      <c r="D160" s="282"/>
      <c r="E160" s="282"/>
      <c r="F160" s="335" t="s">
        <v>3414</v>
      </c>
      <c r="G160" s="282"/>
      <c r="H160" s="334" t="s">
        <v>3479</v>
      </c>
      <c r="I160" s="334" t="s">
        <v>3449</v>
      </c>
      <c r="J160" s="334"/>
      <c r="K160" s="330"/>
    </row>
    <row r="161" s="1" customFormat="1" ht="15" customHeight="1">
      <c r="B161" s="336"/>
      <c r="C161" s="316"/>
      <c r="D161" s="316"/>
      <c r="E161" s="316"/>
      <c r="F161" s="316"/>
      <c r="G161" s="316"/>
      <c r="H161" s="316"/>
      <c r="I161" s="316"/>
      <c r="J161" s="316"/>
      <c r="K161" s="337"/>
    </row>
    <row r="162" s="1" customFormat="1" ht="18.75" customHeight="1">
      <c r="B162" s="318"/>
      <c r="C162" s="328"/>
      <c r="D162" s="328"/>
      <c r="E162" s="328"/>
      <c r="F162" s="338"/>
      <c r="G162" s="328"/>
      <c r="H162" s="328"/>
      <c r="I162" s="328"/>
      <c r="J162" s="328"/>
      <c r="K162" s="318"/>
    </row>
    <row r="163" s="1" customFormat="1" ht="18.75" customHeight="1">
      <c r="B163" s="290"/>
      <c r="C163" s="290"/>
      <c r="D163" s="290"/>
      <c r="E163" s="290"/>
      <c r="F163" s="290"/>
      <c r="G163" s="290"/>
      <c r="H163" s="290"/>
      <c r="I163" s="290"/>
      <c r="J163" s="290"/>
      <c r="K163" s="290"/>
    </row>
    <row r="164" s="1" customFormat="1" ht="7.5" customHeight="1">
      <c r="B164" s="269"/>
      <c r="C164" s="270"/>
      <c r="D164" s="270"/>
      <c r="E164" s="270"/>
      <c r="F164" s="270"/>
      <c r="G164" s="270"/>
      <c r="H164" s="270"/>
      <c r="I164" s="270"/>
      <c r="J164" s="270"/>
      <c r="K164" s="271"/>
    </row>
    <row r="165" s="1" customFormat="1" ht="45" customHeight="1">
      <c r="B165" s="272"/>
      <c r="C165" s="273" t="s">
        <v>3480</v>
      </c>
      <c r="D165" s="273"/>
      <c r="E165" s="273"/>
      <c r="F165" s="273"/>
      <c r="G165" s="273"/>
      <c r="H165" s="273"/>
      <c r="I165" s="273"/>
      <c r="J165" s="273"/>
      <c r="K165" s="274"/>
    </row>
    <row r="166" s="1" customFormat="1" ht="17.25" customHeight="1">
      <c r="B166" s="272"/>
      <c r="C166" s="297" t="s">
        <v>3408</v>
      </c>
      <c r="D166" s="297"/>
      <c r="E166" s="297"/>
      <c r="F166" s="297" t="s">
        <v>3409</v>
      </c>
      <c r="G166" s="339"/>
      <c r="H166" s="340" t="s">
        <v>60</v>
      </c>
      <c r="I166" s="340" t="s">
        <v>63</v>
      </c>
      <c r="J166" s="297" t="s">
        <v>3410</v>
      </c>
      <c r="K166" s="274"/>
    </row>
    <row r="167" s="1" customFormat="1" ht="17.25" customHeight="1">
      <c r="B167" s="275"/>
      <c r="C167" s="299" t="s">
        <v>3411</v>
      </c>
      <c r="D167" s="299"/>
      <c r="E167" s="299"/>
      <c r="F167" s="300" t="s">
        <v>3412</v>
      </c>
      <c r="G167" s="341"/>
      <c r="H167" s="342"/>
      <c r="I167" s="342"/>
      <c r="J167" s="299" t="s">
        <v>3413</v>
      </c>
      <c r="K167" s="277"/>
    </row>
    <row r="168" s="1" customFormat="1" ht="5.25" customHeight="1">
      <c r="B168" s="307"/>
      <c r="C168" s="302"/>
      <c r="D168" s="302"/>
      <c r="E168" s="302"/>
      <c r="F168" s="302"/>
      <c r="G168" s="303"/>
      <c r="H168" s="302"/>
      <c r="I168" s="302"/>
      <c r="J168" s="302"/>
      <c r="K168" s="330"/>
    </row>
    <row r="169" s="1" customFormat="1" ht="15" customHeight="1">
      <c r="B169" s="307"/>
      <c r="C169" s="282" t="s">
        <v>3417</v>
      </c>
      <c r="D169" s="282"/>
      <c r="E169" s="282"/>
      <c r="F169" s="305" t="s">
        <v>3414</v>
      </c>
      <c r="G169" s="282"/>
      <c r="H169" s="282" t="s">
        <v>3454</v>
      </c>
      <c r="I169" s="282" t="s">
        <v>3416</v>
      </c>
      <c r="J169" s="282">
        <v>120</v>
      </c>
      <c r="K169" s="330"/>
    </row>
    <row r="170" s="1" customFormat="1" ht="15" customHeight="1">
      <c r="B170" s="307"/>
      <c r="C170" s="282" t="s">
        <v>3463</v>
      </c>
      <c r="D170" s="282"/>
      <c r="E170" s="282"/>
      <c r="F170" s="305" t="s">
        <v>3414</v>
      </c>
      <c r="G170" s="282"/>
      <c r="H170" s="282" t="s">
        <v>3464</v>
      </c>
      <c r="I170" s="282" t="s">
        <v>3416</v>
      </c>
      <c r="J170" s="282" t="s">
        <v>3465</v>
      </c>
      <c r="K170" s="330"/>
    </row>
    <row r="171" s="1" customFormat="1" ht="15" customHeight="1">
      <c r="B171" s="307"/>
      <c r="C171" s="282" t="s">
        <v>3362</v>
      </c>
      <c r="D171" s="282"/>
      <c r="E171" s="282"/>
      <c r="F171" s="305" t="s">
        <v>3414</v>
      </c>
      <c r="G171" s="282"/>
      <c r="H171" s="282" t="s">
        <v>3481</v>
      </c>
      <c r="I171" s="282" t="s">
        <v>3416</v>
      </c>
      <c r="J171" s="282" t="s">
        <v>3465</v>
      </c>
      <c r="K171" s="330"/>
    </row>
    <row r="172" s="1" customFormat="1" ht="15" customHeight="1">
      <c r="B172" s="307"/>
      <c r="C172" s="282" t="s">
        <v>3419</v>
      </c>
      <c r="D172" s="282"/>
      <c r="E172" s="282"/>
      <c r="F172" s="305" t="s">
        <v>3420</v>
      </c>
      <c r="G172" s="282"/>
      <c r="H172" s="282" t="s">
        <v>3481</v>
      </c>
      <c r="I172" s="282" t="s">
        <v>3416</v>
      </c>
      <c r="J172" s="282">
        <v>50</v>
      </c>
      <c r="K172" s="330"/>
    </row>
    <row r="173" s="1" customFormat="1" ht="15" customHeight="1">
      <c r="B173" s="307"/>
      <c r="C173" s="282" t="s">
        <v>3422</v>
      </c>
      <c r="D173" s="282"/>
      <c r="E173" s="282"/>
      <c r="F173" s="305" t="s">
        <v>3414</v>
      </c>
      <c r="G173" s="282"/>
      <c r="H173" s="282" t="s">
        <v>3481</v>
      </c>
      <c r="I173" s="282" t="s">
        <v>3424</v>
      </c>
      <c r="J173" s="282"/>
      <c r="K173" s="330"/>
    </row>
    <row r="174" s="1" customFormat="1" ht="15" customHeight="1">
      <c r="B174" s="307"/>
      <c r="C174" s="282" t="s">
        <v>3433</v>
      </c>
      <c r="D174" s="282"/>
      <c r="E174" s="282"/>
      <c r="F174" s="305" t="s">
        <v>3420</v>
      </c>
      <c r="G174" s="282"/>
      <c r="H174" s="282" t="s">
        <v>3481</v>
      </c>
      <c r="I174" s="282" t="s">
        <v>3416</v>
      </c>
      <c r="J174" s="282">
        <v>50</v>
      </c>
      <c r="K174" s="330"/>
    </row>
    <row r="175" s="1" customFormat="1" ht="15" customHeight="1">
      <c r="B175" s="307"/>
      <c r="C175" s="282" t="s">
        <v>3441</v>
      </c>
      <c r="D175" s="282"/>
      <c r="E175" s="282"/>
      <c r="F175" s="305" t="s">
        <v>3420</v>
      </c>
      <c r="G175" s="282"/>
      <c r="H175" s="282" t="s">
        <v>3481</v>
      </c>
      <c r="I175" s="282" t="s">
        <v>3416</v>
      </c>
      <c r="J175" s="282">
        <v>50</v>
      </c>
      <c r="K175" s="330"/>
    </row>
    <row r="176" s="1" customFormat="1" ht="15" customHeight="1">
      <c r="B176" s="307"/>
      <c r="C176" s="282" t="s">
        <v>3439</v>
      </c>
      <c r="D176" s="282"/>
      <c r="E176" s="282"/>
      <c r="F176" s="305" t="s">
        <v>3420</v>
      </c>
      <c r="G176" s="282"/>
      <c r="H176" s="282" t="s">
        <v>3481</v>
      </c>
      <c r="I176" s="282" t="s">
        <v>3416</v>
      </c>
      <c r="J176" s="282">
        <v>50</v>
      </c>
      <c r="K176" s="330"/>
    </row>
    <row r="177" s="1" customFormat="1" ht="15" customHeight="1">
      <c r="B177" s="307"/>
      <c r="C177" s="282" t="s">
        <v>143</v>
      </c>
      <c r="D177" s="282"/>
      <c r="E177" s="282"/>
      <c r="F177" s="305" t="s">
        <v>3414</v>
      </c>
      <c r="G177" s="282"/>
      <c r="H177" s="282" t="s">
        <v>3482</v>
      </c>
      <c r="I177" s="282" t="s">
        <v>3483</v>
      </c>
      <c r="J177" s="282"/>
      <c r="K177" s="330"/>
    </row>
    <row r="178" s="1" customFormat="1" ht="15" customHeight="1">
      <c r="B178" s="307"/>
      <c r="C178" s="282" t="s">
        <v>63</v>
      </c>
      <c r="D178" s="282"/>
      <c r="E178" s="282"/>
      <c r="F178" s="305" t="s">
        <v>3414</v>
      </c>
      <c r="G178" s="282"/>
      <c r="H178" s="282" t="s">
        <v>3484</v>
      </c>
      <c r="I178" s="282" t="s">
        <v>3485</v>
      </c>
      <c r="J178" s="282">
        <v>1</v>
      </c>
      <c r="K178" s="330"/>
    </row>
    <row r="179" s="1" customFormat="1" ht="15" customHeight="1">
      <c r="B179" s="307"/>
      <c r="C179" s="282" t="s">
        <v>59</v>
      </c>
      <c r="D179" s="282"/>
      <c r="E179" s="282"/>
      <c r="F179" s="305" t="s">
        <v>3414</v>
      </c>
      <c r="G179" s="282"/>
      <c r="H179" s="282" t="s">
        <v>3486</v>
      </c>
      <c r="I179" s="282" t="s">
        <v>3416</v>
      </c>
      <c r="J179" s="282">
        <v>20</v>
      </c>
      <c r="K179" s="330"/>
    </row>
    <row r="180" s="1" customFormat="1" ht="15" customHeight="1">
      <c r="B180" s="307"/>
      <c r="C180" s="282" t="s">
        <v>60</v>
      </c>
      <c r="D180" s="282"/>
      <c r="E180" s="282"/>
      <c r="F180" s="305" t="s">
        <v>3414</v>
      </c>
      <c r="G180" s="282"/>
      <c r="H180" s="282" t="s">
        <v>3487</v>
      </c>
      <c r="I180" s="282" t="s">
        <v>3416</v>
      </c>
      <c r="J180" s="282">
        <v>255</v>
      </c>
      <c r="K180" s="330"/>
    </row>
    <row r="181" s="1" customFormat="1" ht="15" customHeight="1">
      <c r="B181" s="307"/>
      <c r="C181" s="282" t="s">
        <v>144</v>
      </c>
      <c r="D181" s="282"/>
      <c r="E181" s="282"/>
      <c r="F181" s="305" t="s">
        <v>3414</v>
      </c>
      <c r="G181" s="282"/>
      <c r="H181" s="282" t="s">
        <v>3378</v>
      </c>
      <c r="I181" s="282" t="s">
        <v>3416</v>
      </c>
      <c r="J181" s="282">
        <v>10</v>
      </c>
      <c r="K181" s="330"/>
    </row>
    <row r="182" s="1" customFormat="1" ht="15" customHeight="1">
      <c r="B182" s="307"/>
      <c r="C182" s="282" t="s">
        <v>145</v>
      </c>
      <c r="D182" s="282"/>
      <c r="E182" s="282"/>
      <c r="F182" s="305" t="s">
        <v>3414</v>
      </c>
      <c r="G182" s="282"/>
      <c r="H182" s="282" t="s">
        <v>3488</v>
      </c>
      <c r="I182" s="282" t="s">
        <v>3449</v>
      </c>
      <c r="J182" s="282"/>
      <c r="K182" s="330"/>
    </row>
    <row r="183" s="1" customFormat="1" ht="15" customHeight="1">
      <c r="B183" s="307"/>
      <c r="C183" s="282" t="s">
        <v>3489</v>
      </c>
      <c r="D183" s="282"/>
      <c r="E183" s="282"/>
      <c r="F183" s="305" t="s">
        <v>3414</v>
      </c>
      <c r="G183" s="282"/>
      <c r="H183" s="282" t="s">
        <v>3490</v>
      </c>
      <c r="I183" s="282" t="s">
        <v>3449</v>
      </c>
      <c r="J183" s="282"/>
      <c r="K183" s="330"/>
    </row>
    <row r="184" s="1" customFormat="1" ht="15" customHeight="1">
      <c r="B184" s="307"/>
      <c r="C184" s="282" t="s">
        <v>3478</v>
      </c>
      <c r="D184" s="282"/>
      <c r="E184" s="282"/>
      <c r="F184" s="305" t="s">
        <v>3414</v>
      </c>
      <c r="G184" s="282"/>
      <c r="H184" s="282" t="s">
        <v>3491</v>
      </c>
      <c r="I184" s="282" t="s">
        <v>3449</v>
      </c>
      <c r="J184" s="282"/>
      <c r="K184" s="330"/>
    </row>
    <row r="185" s="1" customFormat="1" ht="15" customHeight="1">
      <c r="B185" s="307"/>
      <c r="C185" s="282" t="s">
        <v>147</v>
      </c>
      <c r="D185" s="282"/>
      <c r="E185" s="282"/>
      <c r="F185" s="305" t="s">
        <v>3420</v>
      </c>
      <c r="G185" s="282"/>
      <c r="H185" s="282" t="s">
        <v>3492</v>
      </c>
      <c r="I185" s="282" t="s">
        <v>3416</v>
      </c>
      <c r="J185" s="282">
        <v>50</v>
      </c>
      <c r="K185" s="330"/>
    </row>
    <row r="186" s="1" customFormat="1" ht="15" customHeight="1">
      <c r="B186" s="307"/>
      <c r="C186" s="282" t="s">
        <v>3493</v>
      </c>
      <c r="D186" s="282"/>
      <c r="E186" s="282"/>
      <c r="F186" s="305" t="s">
        <v>3420</v>
      </c>
      <c r="G186" s="282"/>
      <c r="H186" s="282" t="s">
        <v>3494</v>
      </c>
      <c r="I186" s="282" t="s">
        <v>3495</v>
      </c>
      <c r="J186" s="282"/>
      <c r="K186" s="330"/>
    </row>
    <row r="187" s="1" customFormat="1" ht="15" customHeight="1">
      <c r="B187" s="307"/>
      <c r="C187" s="282" t="s">
        <v>3496</v>
      </c>
      <c r="D187" s="282"/>
      <c r="E187" s="282"/>
      <c r="F187" s="305" t="s">
        <v>3420</v>
      </c>
      <c r="G187" s="282"/>
      <c r="H187" s="282" t="s">
        <v>3497</v>
      </c>
      <c r="I187" s="282" t="s">
        <v>3495</v>
      </c>
      <c r="J187" s="282"/>
      <c r="K187" s="330"/>
    </row>
    <row r="188" s="1" customFormat="1" ht="15" customHeight="1">
      <c r="B188" s="307"/>
      <c r="C188" s="282" t="s">
        <v>3498</v>
      </c>
      <c r="D188" s="282"/>
      <c r="E188" s="282"/>
      <c r="F188" s="305" t="s">
        <v>3420</v>
      </c>
      <c r="G188" s="282"/>
      <c r="H188" s="282" t="s">
        <v>3499</v>
      </c>
      <c r="I188" s="282" t="s">
        <v>3495</v>
      </c>
      <c r="J188" s="282"/>
      <c r="K188" s="330"/>
    </row>
    <row r="189" s="1" customFormat="1" ht="15" customHeight="1">
      <c r="B189" s="307"/>
      <c r="C189" s="343" t="s">
        <v>3500</v>
      </c>
      <c r="D189" s="282"/>
      <c r="E189" s="282"/>
      <c r="F189" s="305" t="s">
        <v>3420</v>
      </c>
      <c r="G189" s="282"/>
      <c r="H189" s="282" t="s">
        <v>3501</v>
      </c>
      <c r="I189" s="282" t="s">
        <v>3502</v>
      </c>
      <c r="J189" s="344" t="s">
        <v>3503</v>
      </c>
      <c r="K189" s="330"/>
    </row>
    <row r="190" s="16" customFormat="1" ht="15" customHeight="1">
      <c r="B190" s="345"/>
      <c r="C190" s="346" t="s">
        <v>3504</v>
      </c>
      <c r="D190" s="347"/>
      <c r="E190" s="347"/>
      <c r="F190" s="348" t="s">
        <v>3420</v>
      </c>
      <c r="G190" s="347"/>
      <c r="H190" s="347" t="s">
        <v>3505</v>
      </c>
      <c r="I190" s="347" t="s">
        <v>3502</v>
      </c>
      <c r="J190" s="349" t="s">
        <v>3503</v>
      </c>
      <c r="K190" s="350"/>
    </row>
    <row r="191" s="1" customFormat="1" ht="15" customHeight="1">
      <c r="B191" s="307"/>
      <c r="C191" s="343" t="s">
        <v>48</v>
      </c>
      <c r="D191" s="282"/>
      <c r="E191" s="282"/>
      <c r="F191" s="305" t="s">
        <v>3414</v>
      </c>
      <c r="G191" s="282"/>
      <c r="H191" s="279" t="s">
        <v>3506</v>
      </c>
      <c r="I191" s="282" t="s">
        <v>3507</v>
      </c>
      <c r="J191" s="282"/>
      <c r="K191" s="330"/>
    </row>
    <row r="192" s="1" customFormat="1" ht="15" customHeight="1">
      <c r="B192" s="307"/>
      <c r="C192" s="343" t="s">
        <v>3508</v>
      </c>
      <c r="D192" s="282"/>
      <c r="E192" s="282"/>
      <c r="F192" s="305" t="s">
        <v>3414</v>
      </c>
      <c r="G192" s="282"/>
      <c r="H192" s="282" t="s">
        <v>3509</v>
      </c>
      <c r="I192" s="282" t="s">
        <v>3449</v>
      </c>
      <c r="J192" s="282"/>
      <c r="K192" s="330"/>
    </row>
    <row r="193" s="1" customFormat="1" ht="15" customHeight="1">
      <c r="B193" s="307"/>
      <c r="C193" s="343" t="s">
        <v>3510</v>
      </c>
      <c r="D193" s="282"/>
      <c r="E193" s="282"/>
      <c r="F193" s="305" t="s">
        <v>3414</v>
      </c>
      <c r="G193" s="282"/>
      <c r="H193" s="282" t="s">
        <v>3511</v>
      </c>
      <c r="I193" s="282" t="s">
        <v>3449</v>
      </c>
      <c r="J193" s="282"/>
      <c r="K193" s="330"/>
    </row>
    <row r="194" s="1" customFormat="1" ht="15" customHeight="1">
      <c r="B194" s="307"/>
      <c r="C194" s="343" t="s">
        <v>3512</v>
      </c>
      <c r="D194" s="282"/>
      <c r="E194" s="282"/>
      <c r="F194" s="305" t="s">
        <v>3420</v>
      </c>
      <c r="G194" s="282"/>
      <c r="H194" s="282" t="s">
        <v>3513</v>
      </c>
      <c r="I194" s="282" t="s">
        <v>3449</v>
      </c>
      <c r="J194" s="282"/>
      <c r="K194" s="330"/>
    </row>
    <row r="195" s="1" customFormat="1" ht="15" customHeight="1">
      <c r="B195" s="336"/>
      <c r="C195" s="351"/>
      <c r="D195" s="316"/>
      <c r="E195" s="316"/>
      <c r="F195" s="316"/>
      <c r="G195" s="316"/>
      <c r="H195" s="316"/>
      <c r="I195" s="316"/>
      <c r="J195" s="316"/>
      <c r="K195" s="337"/>
    </row>
    <row r="196" s="1" customFormat="1" ht="18.75" customHeight="1">
      <c r="B196" s="318"/>
      <c r="C196" s="328"/>
      <c r="D196" s="328"/>
      <c r="E196" s="328"/>
      <c r="F196" s="338"/>
      <c r="G196" s="328"/>
      <c r="H196" s="328"/>
      <c r="I196" s="328"/>
      <c r="J196" s="328"/>
      <c r="K196" s="318"/>
    </row>
    <row r="197" s="1" customFormat="1" ht="18.75" customHeight="1">
      <c r="B197" s="318"/>
      <c r="C197" s="328"/>
      <c r="D197" s="328"/>
      <c r="E197" s="328"/>
      <c r="F197" s="338"/>
      <c r="G197" s="328"/>
      <c r="H197" s="328"/>
      <c r="I197" s="328"/>
      <c r="J197" s="328"/>
      <c r="K197" s="318"/>
    </row>
    <row r="198" s="1" customFormat="1" ht="18.75" customHeight="1">
      <c r="B198" s="290"/>
      <c r="C198" s="290"/>
      <c r="D198" s="290"/>
      <c r="E198" s="290"/>
      <c r="F198" s="290"/>
      <c r="G198" s="290"/>
      <c r="H198" s="290"/>
      <c r="I198" s="290"/>
      <c r="J198" s="290"/>
      <c r="K198" s="290"/>
    </row>
    <row r="199" s="1" customFormat="1" ht="13.5">
      <c r="B199" s="269"/>
      <c r="C199" s="270"/>
      <c r="D199" s="270"/>
      <c r="E199" s="270"/>
      <c r="F199" s="270"/>
      <c r="G199" s="270"/>
      <c r="H199" s="270"/>
      <c r="I199" s="270"/>
      <c r="J199" s="270"/>
      <c r="K199" s="271"/>
    </row>
    <row r="200" s="1" customFormat="1" ht="21">
      <c r="B200" s="272"/>
      <c r="C200" s="273" t="s">
        <v>3514</v>
      </c>
      <c r="D200" s="273"/>
      <c r="E200" s="273"/>
      <c r="F200" s="273"/>
      <c r="G200" s="273"/>
      <c r="H200" s="273"/>
      <c r="I200" s="273"/>
      <c r="J200" s="273"/>
      <c r="K200" s="274"/>
    </row>
    <row r="201" s="1" customFormat="1" ht="25.5" customHeight="1">
      <c r="B201" s="272"/>
      <c r="C201" s="352" t="s">
        <v>3515</v>
      </c>
      <c r="D201" s="352"/>
      <c r="E201" s="352"/>
      <c r="F201" s="352" t="s">
        <v>3516</v>
      </c>
      <c r="G201" s="353"/>
      <c r="H201" s="352" t="s">
        <v>3517</v>
      </c>
      <c r="I201" s="352"/>
      <c r="J201" s="352"/>
      <c r="K201" s="274"/>
    </row>
    <row r="202" s="1" customFormat="1" ht="5.25" customHeight="1">
      <c r="B202" s="307"/>
      <c r="C202" s="302"/>
      <c r="D202" s="302"/>
      <c r="E202" s="302"/>
      <c r="F202" s="302"/>
      <c r="G202" s="328"/>
      <c r="H202" s="302"/>
      <c r="I202" s="302"/>
      <c r="J202" s="302"/>
      <c r="K202" s="330"/>
    </row>
    <row r="203" s="1" customFormat="1" ht="15" customHeight="1">
      <c r="B203" s="307"/>
      <c r="C203" s="282" t="s">
        <v>3507</v>
      </c>
      <c r="D203" s="282"/>
      <c r="E203" s="282"/>
      <c r="F203" s="305" t="s">
        <v>49</v>
      </c>
      <c r="G203" s="282"/>
      <c r="H203" s="282" t="s">
        <v>3518</v>
      </c>
      <c r="I203" s="282"/>
      <c r="J203" s="282"/>
      <c r="K203" s="330"/>
    </row>
    <row r="204" s="1" customFormat="1" ht="15" customHeight="1">
      <c r="B204" s="307"/>
      <c r="C204" s="282"/>
      <c r="D204" s="282"/>
      <c r="E204" s="282"/>
      <c r="F204" s="305" t="s">
        <v>50</v>
      </c>
      <c r="G204" s="282"/>
      <c r="H204" s="282" t="s">
        <v>3519</v>
      </c>
      <c r="I204" s="282"/>
      <c r="J204" s="282"/>
      <c r="K204" s="330"/>
    </row>
    <row r="205" s="1" customFormat="1" ht="15" customHeight="1">
      <c r="B205" s="307"/>
      <c r="C205" s="282"/>
      <c r="D205" s="282"/>
      <c r="E205" s="282"/>
      <c r="F205" s="305" t="s">
        <v>53</v>
      </c>
      <c r="G205" s="282"/>
      <c r="H205" s="282" t="s">
        <v>3520</v>
      </c>
      <c r="I205" s="282"/>
      <c r="J205" s="282"/>
      <c r="K205" s="330"/>
    </row>
    <row r="206" s="1" customFormat="1" ht="15" customHeight="1">
      <c r="B206" s="307"/>
      <c r="C206" s="282"/>
      <c r="D206" s="282"/>
      <c r="E206" s="282"/>
      <c r="F206" s="305" t="s">
        <v>51</v>
      </c>
      <c r="G206" s="282"/>
      <c r="H206" s="282" t="s">
        <v>3521</v>
      </c>
      <c r="I206" s="282"/>
      <c r="J206" s="282"/>
      <c r="K206" s="330"/>
    </row>
    <row r="207" s="1" customFormat="1" ht="15" customHeight="1">
      <c r="B207" s="307"/>
      <c r="C207" s="282"/>
      <c r="D207" s="282"/>
      <c r="E207" s="282"/>
      <c r="F207" s="305" t="s">
        <v>52</v>
      </c>
      <c r="G207" s="282"/>
      <c r="H207" s="282" t="s">
        <v>3522</v>
      </c>
      <c r="I207" s="282"/>
      <c r="J207" s="282"/>
      <c r="K207" s="330"/>
    </row>
    <row r="208" s="1" customFormat="1" ht="15" customHeight="1">
      <c r="B208" s="307"/>
      <c r="C208" s="282"/>
      <c r="D208" s="282"/>
      <c r="E208" s="282"/>
      <c r="F208" s="305"/>
      <c r="G208" s="282"/>
      <c r="H208" s="282"/>
      <c r="I208" s="282"/>
      <c r="J208" s="282"/>
      <c r="K208" s="330"/>
    </row>
    <row r="209" s="1" customFormat="1" ht="15" customHeight="1">
      <c r="B209" s="307"/>
      <c r="C209" s="282" t="s">
        <v>3461</v>
      </c>
      <c r="D209" s="282"/>
      <c r="E209" s="282"/>
      <c r="F209" s="305" t="s">
        <v>85</v>
      </c>
      <c r="G209" s="282"/>
      <c r="H209" s="282" t="s">
        <v>3523</v>
      </c>
      <c r="I209" s="282"/>
      <c r="J209" s="282"/>
      <c r="K209" s="330"/>
    </row>
    <row r="210" s="1" customFormat="1" ht="15" customHeight="1">
      <c r="B210" s="307"/>
      <c r="C210" s="282"/>
      <c r="D210" s="282"/>
      <c r="E210" s="282"/>
      <c r="F210" s="305" t="s">
        <v>3358</v>
      </c>
      <c r="G210" s="282"/>
      <c r="H210" s="282" t="s">
        <v>3359</v>
      </c>
      <c r="I210" s="282"/>
      <c r="J210" s="282"/>
      <c r="K210" s="330"/>
    </row>
    <row r="211" s="1" customFormat="1" ht="15" customHeight="1">
      <c r="B211" s="307"/>
      <c r="C211" s="282"/>
      <c r="D211" s="282"/>
      <c r="E211" s="282"/>
      <c r="F211" s="305" t="s">
        <v>3356</v>
      </c>
      <c r="G211" s="282"/>
      <c r="H211" s="282" t="s">
        <v>3524</v>
      </c>
      <c r="I211" s="282"/>
      <c r="J211" s="282"/>
      <c r="K211" s="330"/>
    </row>
    <row r="212" s="1" customFormat="1" ht="15" customHeight="1">
      <c r="B212" s="354"/>
      <c r="C212" s="282"/>
      <c r="D212" s="282"/>
      <c r="E212" s="282"/>
      <c r="F212" s="305" t="s">
        <v>98</v>
      </c>
      <c r="G212" s="343"/>
      <c r="H212" s="334" t="s">
        <v>99</v>
      </c>
      <c r="I212" s="334"/>
      <c r="J212" s="334"/>
      <c r="K212" s="355"/>
    </row>
    <row r="213" s="1" customFormat="1" ht="15" customHeight="1">
      <c r="B213" s="354"/>
      <c r="C213" s="282"/>
      <c r="D213" s="282"/>
      <c r="E213" s="282"/>
      <c r="F213" s="305" t="s">
        <v>3360</v>
      </c>
      <c r="G213" s="343"/>
      <c r="H213" s="334" t="s">
        <v>3525</v>
      </c>
      <c r="I213" s="334"/>
      <c r="J213" s="334"/>
      <c r="K213" s="355"/>
    </row>
    <row r="214" s="1" customFormat="1" ht="15" customHeight="1">
      <c r="B214" s="354"/>
      <c r="C214" s="282"/>
      <c r="D214" s="282"/>
      <c r="E214" s="282"/>
      <c r="F214" s="305"/>
      <c r="G214" s="343"/>
      <c r="H214" s="334"/>
      <c r="I214" s="334"/>
      <c r="J214" s="334"/>
      <c r="K214" s="355"/>
    </row>
    <row r="215" s="1" customFormat="1" ht="15" customHeight="1">
      <c r="B215" s="354"/>
      <c r="C215" s="282" t="s">
        <v>3485</v>
      </c>
      <c r="D215" s="282"/>
      <c r="E215" s="282"/>
      <c r="F215" s="305">
        <v>1</v>
      </c>
      <c r="G215" s="343"/>
      <c r="H215" s="334" t="s">
        <v>3526</v>
      </c>
      <c r="I215" s="334"/>
      <c r="J215" s="334"/>
      <c r="K215" s="355"/>
    </row>
    <row r="216" s="1" customFormat="1" ht="15" customHeight="1">
      <c r="B216" s="354"/>
      <c r="C216" s="282"/>
      <c r="D216" s="282"/>
      <c r="E216" s="282"/>
      <c r="F216" s="305">
        <v>2</v>
      </c>
      <c r="G216" s="343"/>
      <c r="H216" s="334" t="s">
        <v>3527</v>
      </c>
      <c r="I216" s="334"/>
      <c r="J216" s="334"/>
      <c r="K216" s="355"/>
    </row>
    <row r="217" s="1" customFormat="1" ht="15" customHeight="1">
      <c r="B217" s="354"/>
      <c r="C217" s="282"/>
      <c r="D217" s="282"/>
      <c r="E217" s="282"/>
      <c r="F217" s="305">
        <v>3</v>
      </c>
      <c r="G217" s="343"/>
      <c r="H217" s="334" t="s">
        <v>3528</v>
      </c>
      <c r="I217" s="334"/>
      <c r="J217" s="334"/>
      <c r="K217" s="355"/>
    </row>
    <row r="218" s="1" customFormat="1" ht="15" customHeight="1">
      <c r="B218" s="354"/>
      <c r="C218" s="282"/>
      <c r="D218" s="282"/>
      <c r="E218" s="282"/>
      <c r="F218" s="305">
        <v>4</v>
      </c>
      <c r="G218" s="343"/>
      <c r="H218" s="334" t="s">
        <v>3529</v>
      </c>
      <c r="I218" s="334"/>
      <c r="J218" s="334"/>
      <c r="K218" s="355"/>
    </row>
    <row r="219" s="1" customFormat="1" ht="12.75" customHeight="1">
      <c r="B219" s="356"/>
      <c r="C219" s="357"/>
      <c r="D219" s="357"/>
      <c r="E219" s="357"/>
      <c r="F219" s="357"/>
      <c r="G219" s="357"/>
      <c r="H219" s="357"/>
      <c r="I219" s="357"/>
      <c r="J219" s="357"/>
      <c r="K219" s="35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Zbyněk Jarolím</dc:creator>
  <cp:lastModifiedBy>Zbyněk Jarolím</cp:lastModifiedBy>
  <dcterms:created xsi:type="dcterms:W3CDTF">2026-03-03T08:24:10Z</dcterms:created>
  <dcterms:modified xsi:type="dcterms:W3CDTF">2026-03-03T08:24:20Z</dcterms:modified>
</cp:coreProperties>
</file>